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vid\Penzion pro seniory Ústí nad Orlicí\Pečovák UO podklady 24 01 17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01 4 PZ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4 PZ1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4 PZ1 Pol'!$A$1:$W$124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17" i="1" s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23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O11" i="12"/>
  <c r="G12" i="12"/>
  <c r="I12" i="12"/>
  <c r="I11" i="12" s="1"/>
  <c r="K12" i="12"/>
  <c r="M12" i="12"/>
  <c r="O12" i="12"/>
  <c r="Q12" i="12"/>
  <c r="Q11" i="12" s="1"/>
  <c r="V12" i="12"/>
  <c r="G14" i="12"/>
  <c r="G11" i="12" s="1"/>
  <c r="I14" i="12"/>
  <c r="K14" i="12"/>
  <c r="K11" i="12" s="1"/>
  <c r="O14" i="12"/>
  <c r="Q14" i="12"/>
  <c r="V14" i="12"/>
  <c r="V11" i="12" s="1"/>
  <c r="I16" i="12"/>
  <c r="Q16" i="12"/>
  <c r="G17" i="12"/>
  <c r="M17" i="12" s="1"/>
  <c r="M16" i="12" s="1"/>
  <c r="I17" i="12"/>
  <c r="K17" i="12"/>
  <c r="K16" i="12" s="1"/>
  <c r="O17" i="12"/>
  <c r="O16" i="12" s="1"/>
  <c r="Q17" i="12"/>
  <c r="V17" i="12"/>
  <c r="V16" i="12" s="1"/>
  <c r="I19" i="12"/>
  <c r="Q19" i="12"/>
  <c r="G20" i="12"/>
  <c r="G19" i="12" s="1"/>
  <c r="I20" i="12"/>
  <c r="K20" i="12"/>
  <c r="K19" i="12" s="1"/>
  <c r="O20" i="12"/>
  <c r="O19" i="12" s="1"/>
  <c r="Q20" i="12"/>
  <c r="V20" i="12"/>
  <c r="V19" i="12" s="1"/>
  <c r="I22" i="12"/>
  <c r="Q22" i="12"/>
  <c r="G23" i="12"/>
  <c r="M23" i="12" s="1"/>
  <c r="M22" i="12" s="1"/>
  <c r="I23" i="12"/>
  <c r="K23" i="12"/>
  <c r="K22" i="12" s="1"/>
  <c r="O23" i="12"/>
  <c r="O22" i="12" s="1"/>
  <c r="Q23" i="12"/>
  <c r="V23" i="12"/>
  <c r="V22" i="12" s="1"/>
  <c r="I25" i="12"/>
  <c r="Q25" i="12"/>
  <c r="G26" i="12"/>
  <c r="G25" i="12" s="1"/>
  <c r="I26" i="12"/>
  <c r="K26" i="12"/>
  <c r="K25" i="12" s="1"/>
  <c r="O26" i="12"/>
  <c r="O25" i="12" s="1"/>
  <c r="Q26" i="12"/>
  <c r="V26" i="12"/>
  <c r="V25" i="12" s="1"/>
  <c r="G30" i="12"/>
  <c r="M30" i="12" s="1"/>
  <c r="M29" i="12" s="1"/>
  <c r="I30" i="12"/>
  <c r="K30" i="12"/>
  <c r="K29" i="12" s="1"/>
  <c r="O30" i="12"/>
  <c r="O29" i="12" s="1"/>
  <c r="Q30" i="12"/>
  <c r="V30" i="12"/>
  <c r="V29" i="12" s="1"/>
  <c r="G31" i="12"/>
  <c r="I31" i="12"/>
  <c r="I29" i="12" s="1"/>
  <c r="K31" i="12"/>
  <c r="M31" i="12"/>
  <c r="O31" i="12"/>
  <c r="Q31" i="12"/>
  <c r="Q29" i="12" s="1"/>
  <c r="V31" i="12"/>
  <c r="G32" i="12"/>
  <c r="K32" i="12"/>
  <c r="O32" i="12"/>
  <c r="V32" i="12"/>
  <c r="G33" i="12"/>
  <c r="I33" i="12"/>
  <c r="I32" i="12" s="1"/>
  <c r="K33" i="12"/>
  <c r="M33" i="12"/>
  <c r="M32" i="12" s="1"/>
  <c r="O33" i="12"/>
  <c r="Q33" i="12"/>
  <c r="Q32" i="12" s="1"/>
  <c r="V33" i="12"/>
  <c r="G34" i="12"/>
  <c r="O34" i="12"/>
  <c r="G35" i="12"/>
  <c r="I35" i="12"/>
  <c r="I34" i="12" s="1"/>
  <c r="K35" i="12"/>
  <c r="M35" i="12"/>
  <c r="O35" i="12"/>
  <c r="Q35" i="12"/>
  <c r="Q34" i="12" s="1"/>
  <c r="V35" i="12"/>
  <c r="G38" i="12"/>
  <c r="M38" i="12" s="1"/>
  <c r="I38" i="12"/>
  <c r="K38" i="12"/>
  <c r="K34" i="12" s="1"/>
  <c r="O38" i="12"/>
  <c r="Q38" i="12"/>
  <c r="V38" i="12"/>
  <c r="V34" i="12" s="1"/>
  <c r="G40" i="12"/>
  <c r="M40" i="12" s="1"/>
  <c r="I40" i="12"/>
  <c r="K40" i="12"/>
  <c r="K39" i="12" s="1"/>
  <c r="O40" i="12"/>
  <c r="O39" i="12" s="1"/>
  <c r="Q40" i="12"/>
  <c r="V40" i="12"/>
  <c r="V39" i="12" s="1"/>
  <c r="G43" i="12"/>
  <c r="I43" i="12"/>
  <c r="I39" i="12" s="1"/>
  <c r="K43" i="12"/>
  <c r="M43" i="12"/>
  <c r="O43" i="12"/>
  <c r="Q43" i="12"/>
  <c r="Q39" i="12" s="1"/>
  <c r="V43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7" i="12"/>
  <c r="M67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6" i="12"/>
  <c r="K76" i="12"/>
  <c r="O76" i="12"/>
  <c r="V76" i="12"/>
  <c r="G77" i="12"/>
  <c r="I77" i="12"/>
  <c r="I76" i="12" s="1"/>
  <c r="K77" i="12"/>
  <c r="M77" i="12"/>
  <c r="M76" i="12" s="1"/>
  <c r="O77" i="12"/>
  <c r="Q77" i="12"/>
  <c r="Q76" i="12" s="1"/>
  <c r="V77" i="12"/>
  <c r="G79" i="12"/>
  <c r="I79" i="12"/>
  <c r="I78" i="12" s="1"/>
  <c r="K79" i="12"/>
  <c r="M79" i="12"/>
  <c r="O79" i="12"/>
  <c r="Q79" i="12"/>
  <c r="Q78" i="12" s="1"/>
  <c r="V79" i="12"/>
  <c r="G81" i="12"/>
  <c r="G78" i="12" s="1"/>
  <c r="I81" i="12"/>
  <c r="K81" i="12"/>
  <c r="O81" i="12"/>
  <c r="O78" i="12" s="1"/>
  <c r="Q81" i="12"/>
  <c r="V81" i="12"/>
  <c r="G84" i="12"/>
  <c r="I84" i="12"/>
  <c r="K84" i="12"/>
  <c r="M84" i="12"/>
  <c r="O84" i="12"/>
  <c r="Q84" i="12"/>
  <c r="V84" i="12"/>
  <c r="G85" i="12"/>
  <c r="M85" i="12" s="1"/>
  <c r="I85" i="12"/>
  <c r="K85" i="12"/>
  <c r="K78" i="12" s="1"/>
  <c r="O85" i="12"/>
  <c r="Q85" i="12"/>
  <c r="V85" i="12"/>
  <c r="V78" i="12" s="1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M91" i="12" s="1"/>
  <c r="I92" i="12"/>
  <c r="K92" i="12"/>
  <c r="K91" i="12" s="1"/>
  <c r="O92" i="12"/>
  <c r="O91" i="12" s="1"/>
  <c r="Q92" i="12"/>
  <c r="V92" i="12"/>
  <c r="V91" i="12" s="1"/>
  <c r="G94" i="12"/>
  <c r="I94" i="12"/>
  <c r="I91" i="12" s="1"/>
  <c r="K94" i="12"/>
  <c r="M94" i="12"/>
  <c r="O94" i="12"/>
  <c r="Q94" i="12"/>
  <c r="Q91" i="12" s="1"/>
  <c r="V94" i="12"/>
  <c r="G96" i="12"/>
  <c r="K96" i="12"/>
  <c r="O96" i="12"/>
  <c r="V96" i="12"/>
  <c r="G97" i="12"/>
  <c r="I97" i="12"/>
  <c r="I96" i="12" s="1"/>
  <c r="K97" i="12"/>
  <c r="M97" i="12"/>
  <c r="M96" i="12" s="1"/>
  <c r="O97" i="12"/>
  <c r="Q97" i="12"/>
  <c r="Q96" i="12" s="1"/>
  <c r="V97" i="12"/>
  <c r="G100" i="12"/>
  <c r="I100" i="12"/>
  <c r="I99" i="12" s="1"/>
  <c r="K100" i="12"/>
  <c r="M100" i="12"/>
  <c r="O100" i="12"/>
  <c r="Q100" i="12"/>
  <c r="Q99" i="12" s="1"/>
  <c r="V100" i="12"/>
  <c r="G101" i="12"/>
  <c r="M101" i="12" s="1"/>
  <c r="I101" i="12"/>
  <c r="K101" i="12"/>
  <c r="K99" i="12" s="1"/>
  <c r="O101" i="12"/>
  <c r="Q101" i="12"/>
  <c r="V101" i="12"/>
  <c r="V99" i="12" s="1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O99" i="12" s="1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O111" i="12"/>
  <c r="G112" i="12"/>
  <c r="I112" i="12"/>
  <c r="I111" i="12" s="1"/>
  <c r="K112" i="12"/>
  <c r="M112" i="12"/>
  <c r="O112" i="12"/>
  <c r="Q112" i="12"/>
  <c r="Q111" i="12" s="1"/>
  <c r="V112" i="12"/>
  <c r="G113" i="12"/>
  <c r="M113" i="12" s="1"/>
  <c r="I113" i="12"/>
  <c r="K113" i="12"/>
  <c r="K111" i="12" s="1"/>
  <c r="O113" i="12"/>
  <c r="Q113" i="12"/>
  <c r="V113" i="12"/>
  <c r="V111" i="12" s="1"/>
  <c r="G114" i="12"/>
  <c r="I114" i="12"/>
  <c r="K114" i="12"/>
  <c r="M114" i="12"/>
  <c r="O114" i="12"/>
  <c r="Q114" i="12"/>
  <c r="V114" i="12"/>
  <c r="G116" i="12"/>
  <c r="I116" i="12"/>
  <c r="I115" i="12" s="1"/>
  <c r="K116" i="12"/>
  <c r="M116" i="12"/>
  <c r="O116" i="12"/>
  <c r="Q116" i="12"/>
  <c r="Q115" i="12" s="1"/>
  <c r="V116" i="12"/>
  <c r="G117" i="12"/>
  <c r="M117" i="12" s="1"/>
  <c r="I117" i="12"/>
  <c r="K117" i="12"/>
  <c r="K115" i="12" s="1"/>
  <c r="O117" i="12"/>
  <c r="Q117" i="12"/>
  <c r="V117" i="12"/>
  <c r="V115" i="12" s="1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O115" i="12" s="1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AE123" i="12"/>
  <c r="AF123" i="12"/>
  <c r="I20" i="1"/>
  <c r="I19" i="1"/>
  <c r="I18" i="1"/>
  <c r="I16" i="1"/>
  <c r="I66" i="1"/>
  <c r="J64" i="1" s="1"/>
  <c r="F42" i="1"/>
  <c r="G42" i="1"/>
  <c r="G25" i="1" s="1"/>
  <c r="A25" i="1" s="1"/>
  <c r="A26" i="1" s="1"/>
  <c r="G26" i="1" s="1"/>
  <c r="H42" i="1"/>
  <c r="H41" i="1"/>
  <c r="I41" i="1" s="1"/>
  <c r="H40" i="1"/>
  <c r="I40" i="1" s="1"/>
  <c r="H39" i="1"/>
  <c r="I39" i="1" s="1"/>
  <c r="I42" i="1" s="1"/>
  <c r="J49" i="1" l="1"/>
  <c r="J51" i="1"/>
  <c r="J53" i="1"/>
  <c r="J55" i="1"/>
  <c r="J57" i="1"/>
  <c r="J59" i="1"/>
  <c r="J50" i="1"/>
  <c r="J52" i="1"/>
  <c r="J54" i="1"/>
  <c r="J56" i="1"/>
  <c r="J58" i="1"/>
  <c r="J60" i="1"/>
  <c r="G28" i="1"/>
  <c r="G23" i="1"/>
  <c r="M34" i="12"/>
  <c r="M99" i="12"/>
  <c r="M11" i="12"/>
  <c r="M115" i="12"/>
  <c r="M111" i="12"/>
  <c r="M39" i="12"/>
  <c r="G91" i="12"/>
  <c r="G39" i="12"/>
  <c r="G29" i="12"/>
  <c r="M26" i="12"/>
  <c r="M25" i="12" s="1"/>
  <c r="G22" i="12"/>
  <c r="M20" i="12"/>
  <c r="M19" i="12" s="1"/>
  <c r="G16" i="12"/>
  <c r="M14" i="12"/>
  <c r="G115" i="12"/>
  <c r="G99" i="12"/>
  <c r="M81" i="12"/>
  <c r="M78" i="12" s="1"/>
  <c r="J61" i="1"/>
  <c r="J63" i="1"/>
  <c r="J65" i="1"/>
  <c r="J62" i="1"/>
  <c r="J41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66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<sst xmlns="http://schemas.openxmlformats.org/spreadsheetml/2006/main" count="709" uniqueCount="311">
  <si>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</si>
  <si>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</si>
  <si>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</si>
  <si>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</si>
  <si>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</si>
  <si>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</si>
  <si>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</si>
  <si>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</si>
  <si>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</si>
  <si>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</si>
  <si>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</si>
  <si>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</si>
  <si>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</si>
  <si>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</si>
  <si>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</si>
  <si>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</si>
  <si>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</si>
  <si>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</si>
  <si>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</si>
  <si>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</si>
  <si>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</si>
  <si>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</si>
  <si>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</si>
  <si>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</si>
  <si>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</si>
  <si>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</si>
  <si>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</si>
  <si>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</si>
  <si>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</si>
  <si>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</si>
  <si>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</si>
  <si>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</si>
  <si>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</si>
  <si>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</si>
  <si>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</si>
  <si>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</si>
  <si>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</si>
  <si>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</si>
  <si>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</si>
  <si>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</si>
  <si>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</si>
  <si>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</si>
  <si>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</si>
  <si>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4 PZ1</t>
  </si>
  <si>
    <t>Projektová změna č. 1  8. 2. 2018</t>
  </si>
  <si>
    <t>SO01</t>
  </si>
  <si>
    <t>Modernizace výtahů</t>
  </si>
  <si>
    <t>Objekt:</t>
  </si>
  <si>
    <t>Rozpočet:</t>
  </si>
  <si>
    <t>Ing. David Millich</t>
  </si>
  <si>
    <t>052017</t>
  </si>
  <si>
    <t>Modernizace výtahů v Centru sociální péče města Ústí nad Orlicí</t>
  </si>
  <si>
    <t>Město ústí nad orlicí</t>
  </si>
  <si>
    <t>Sychrova ulice 16</t>
  </si>
  <si>
    <t>Ústí nad Orlicí</t>
  </si>
  <si>
    <t>56224</t>
  </si>
  <si>
    <t>00279676</t>
  </si>
  <si>
    <t>Hudeček s.r.o.</t>
  </si>
  <si>
    <t>Husova 888</t>
  </si>
  <si>
    <t>56201</t>
  </si>
  <si>
    <t>25922319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</si>
  <si>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</si>
  <si>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</si>
  <si>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</si>
  <si>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</si>
  <si>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</si>
  <si>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</si>
  <si>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</si>
  <si>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3007206</t>
  </si>
  <si>
    <t>Kabely bezhalogenové sezachováním funkčnosti kab. trasy</t>
  </si>
  <si>
    <t>4</t>
  </si>
  <si>
    <t>Vodorovné konstrukce</t>
  </si>
  <si>
    <t>94</t>
  </si>
  <si>
    <t>Lešení a stavební výtahy</t>
  </si>
  <si>
    <t>96</t>
  </si>
  <si>
    <t>Bourání konstrukcí</t>
  </si>
  <si>
    <t>97</t>
  </si>
  <si>
    <t>Prorážení otvorů</t>
  </si>
  <si>
    <t>711</t>
  </si>
  <si>
    <t>Izolace proti vodě</t>
  </si>
  <si>
    <t>712</t>
  </si>
  <si>
    <t>Povlakové krytiny</t>
  </si>
  <si>
    <t>713</t>
  </si>
  <si>
    <t>Izolace tepelné</t>
  </si>
  <si>
    <t>728</t>
  </si>
  <si>
    <t>Vzduchotechnika</t>
  </si>
  <si>
    <t>733</t>
  </si>
  <si>
    <t>Rozvod potrubí</t>
  </si>
  <si>
    <t>767</t>
  </si>
  <si>
    <t>Konstrukce zámečnické</t>
  </si>
  <si>
    <t>784</t>
  </si>
  <si>
    <t>Malby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</si>
  <si>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</si>
  <si>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</si>
  <si>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</si>
  <si>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</si>
  <si>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</si>
  <si>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</si>
  <si>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</si>
  <si>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</si>
  <si>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</si>
  <si>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</si>
  <si>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</si>
  <si>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</si>
  <si>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</si>
  <si>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</si>
  <si>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</si>
  <si>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</si>
  <si>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</si>
  <si>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</si>
  <si>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</si>
  <si>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</si>
  <si>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</si>
  <si>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</si>
  <si>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</si>
  <si>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</si>
  <si>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</si>
  <si>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</si>
  <si>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</si>
  <si>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</si>
  <si>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</si>
  <si>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</si>
  <si>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</si>
  <si>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</si>
  <si>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</si>
  <si>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</si>
  <si>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</si>
  <si>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</si>
  <si>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347013112Rx</t>
  </si>
  <si>
    <t>Předstěna SDK,1x ocel.kce CD,1x RF 15mm</t>
  </si>
  <si>
    <t>m2</t>
  </si>
  <si>
    <t>Vlastní</t>
  </si>
  <si>
    <t>RTS 17/ I</t>
  </si>
  <si>
    <t>POL1_</t>
  </si>
  <si>
    <t>kastlíky svislá část : 0,65*2*(1,1+3,55)+1*0,6-0,6*0,65</t>
  </si>
  <si>
    <t>VV</t>
  </si>
  <si>
    <t>35</t>
  </si>
  <si>
    <t>Kabely bezhalogenové sezachováním funkčnosti kab. trasy (ohnivzdorné a oheň retardující)</t>
  </si>
  <si>
    <t>m</t>
  </si>
  <si>
    <t>Indiv</t>
  </si>
  <si>
    <t>POL12_1</t>
  </si>
  <si>
    <t>např. PRAFLADUR P60R 3x1,5 RE</t>
  </si>
  <si>
    <t>POP</t>
  </si>
  <si>
    <t>36</t>
  </si>
  <si>
    <t>např. PRAFLADUR P60R 5x1,5 RE</t>
  </si>
  <si>
    <t>416021126R00</t>
  </si>
  <si>
    <t>Podhledy na kovové konstrukci opláštěné deskami sádrokartonovými nosná konstrukce z profilů CD s přímým uchycením 1x deska, tloušťky 15 mm, protipožární</t>
  </si>
  <si>
    <t>801-1</t>
  </si>
  <si>
    <t>RTS 18/ I</t>
  </si>
  <si>
    <t>kastlíky vodorovná část : 1,1*1+3,55*0,66</t>
  </si>
  <si>
    <t>941955002R00</t>
  </si>
  <si>
    <t>Lešení lehké pracovní pomocné pomocné, o výšce lešeňové podlahy přes 1,2 do 1,9 m</t>
  </si>
  <si>
    <t>800-3</t>
  </si>
  <si>
    <t>4,5*1</t>
  </si>
  <si>
    <t>972054341R00</t>
  </si>
  <si>
    <t>Vybourání otvorů ve stropech nebo klenbách železobetonových plochy do 0,25 m2, tloušťky do 150 mm</t>
  </si>
  <si>
    <t>kus</t>
  </si>
  <si>
    <t>801-3</t>
  </si>
  <si>
    <t>bez odstranění podlahy a násypu,</t>
  </si>
  <si>
    <t>SPI</t>
  </si>
  <si>
    <t>971052531R00</t>
  </si>
  <si>
    <t>Vybourání a prorážení otvorů v železobetonových zdech a příčkách plochy do 1 m2, tloušťky do 150 mm</t>
  </si>
  <si>
    <t>základových nebo nadzákladových,</t>
  </si>
  <si>
    <t>pi*(0,4^2)/4</t>
  </si>
  <si>
    <t>711767688R00</t>
  </si>
  <si>
    <t>Provedení detailů pryžemi na plášťovou troubu dotěsnění tmelem D přes 200 do 500 mm</t>
  </si>
  <si>
    <t>800-711</t>
  </si>
  <si>
    <t>24633516R</t>
  </si>
  <si>
    <t>tmel polyuretanový; spárovací, těsnicí; š. spáry 10 až 30 mm; l = 10 až 15 mm; pro interiér i exteriér, pro prům. podlahy; barva šedá; přilnavost k materiálům beton, ocel, cihla, keramika, zdivo, kámen; tepelná odolnost -30 až 80 °C</t>
  </si>
  <si>
    <t>SPCM</t>
  </si>
  <si>
    <t>POL3_</t>
  </si>
  <si>
    <t>712371801RZ4</t>
  </si>
  <si>
    <t>Povlakové krytiny střech do 10° termoplasty volně položené,  ,  , včetně dodávky fólie, tloušťky 1,5 mm</t>
  </si>
  <si>
    <t>713391112R00</t>
  </si>
  <si>
    <t>Izolace tepelné těles-doplňky a konstrukční části montáž oplechování_x000D_
 pevného, ploch tvarových</t>
  </si>
  <si>
    <t>800-713</t>
  </si>
  <si>
    <t>1*0,4*2+1*0,8*2</t>
  </si>
  <si>
    <t>3,55*4*0,35</t>
  </si>
  <si>
    <t>71355213x8r</t>
  </si>
  <si>
    <t>Protipož. trubní ucpávka EI 30, do D 400 mm, stěna</t>
  </si>
  <si>
    <t>728111117R00</t>
  </si>
  <si>
    <t>Čtyřhranné plechové potrubí montáž čtyřhranného plechového potrubí, do průřezu 0,40 m2</t>
  </si>
  <si>
    <t>800-728</t>
  </si>
  <si>
    <t>1.2 : 0,15</t>
  </si>
  <si>
    <t>1.4 : 0,8</t>
  </si>
  <si>
    <t>728112114R00</t>
  </si>
  <si>
    <t>Kruhové plechové potrubí montáž kruhového plechového potrubí, do průměru d 400 mm</t>
  </si>
  <si>
    <t>Položka pořadí 25 : 3,20000</t>
  </si>
  <si>
    <t>Položka pořadí 24 : 4,50000</t>
  </si>
  <si>
    <t>728211417R00</t>
  </si>
  <si>
    <t>Tvarovky pro čtyřhranné plechové potrubí montáž škrticí nebo zpětné klapky do čtyřhranného plechového potrubí, do průřezu 0,40 m2</t>
  </si>
  <si>
    <t>1.3 : 1</t>
  </si>
  <si>
    <t>728212714R00</t>
  </si>
  <si>
    <t>Tvarovky pro kruhové plechové potrubí montáž protidešťové střišky nebo výfukové hlavice do kruhového plechového potrubí, do průměru d 400 mm</t>
  </si>
  <si>
    <t>2.1 : 1</t>
  </si>
  <si>
    <t>728314113R00</t>
  </si>
  <si>
    <t xml:space="preserve">Protidešťové žaluzie, podstavce montáž protidešťové žaluzie do čtyřhranného potrubí, do průřezu 0,45 m2,  </t>
  </si>
  <si>
    <t>1.1 : 1</t>
  </si>
  <si>
    <t>728614214R00</t>
  </si>
  <si>
    <t>Ventilátory axiální nízkotlaké montáž axiálního nízkotlakého potrubního ventilátoru do kruhového potrubí, do průměru d 400 mm</t>
  </si>
  <si>
    <t>1.6 : 1</t>
  </si>
  <si>
    <t>765331887R00</t>
  </si>
  <si>
    <t xml:space="preserve">Krytina betonová Doplňky pro zastřešení krytinou betonovou drážkovou, pružná spojka odvětrání JS 125,  </t>
  </si>
  <si>
    <t>800-765</t>
  </si>
  <si>
    <t>1.5 : 2</t>
  </si>
  <si>
    <t>4291171xxxr</t>
  </si>
  <si>
    <t>Ventilátor axiální do potrubí s průtokem 3605 m3/hod, d=355 mm</t>
  </si>
  <si>
    <t>429533014x5r</t>
  </si>
  <si>
    <t>Žaluzie protidešťová PZAL 800x400, hliníková, rám 40 mm, tl. 66 mm</t>
  </si>
  <si>
    <t>42971702R</t>
  </si>
  <si>
    <t>klapka regulační čtyřhranná, těsná; rám-ocel.plech s nátěrem, listy-hliník.plech; 400 x 800 mm; ovládání ruční "R"; průtočná plocha 0,300 m2; teplotní rozsah -40 až 50 °C</t>
  </si>
  <si>
    <t>4297215xr</t>
  </si>
  <si>
    <t>Hlavice výfuková velikost 315 a zpětná klapka</t>
  </si>
  <si>
    <t>4298119xr</t>
  </si>
  <si>
    <t>Spiro roura hladká d 315, délka 1,5 m</t>
  </si>
  <si>
    <t>2.2 : 2*1,5</t>
  </si>
  <si>
    <t>2.3 : 1,5</t>
  </si>
  <si>
    <t>4298119xxr</t>
  </si>
  <si>
    <t>Spiro roura hladká d 355</t>
  </si>
  <si>
    <t>1.7 : 2</t>
  </si>
  <si>
    <t>1.8 : 1,2</t>
  </si>
  <si>
    <t>429820103x4r</t>
  </si>
  <si>
    <t>Trouba rovná 4hranná  400 x 800 mm, délka 0,15 m, pozink. plech</t>
  </si>
  <si>
    <t>1.2 : 1</t>
  </si>
  <si>
    <t>42982505x3r</t>
  </si>
  <si>
    <t>Přechod čtyřhranný osový 400x800, pr.355 mm, na kruhové potrubí</t>
  </si>
  <si>
    <t>1.4 : 1</t>
  </si>
  <si>
    <t>42990777R</t>
  </si>
  <si>
    <t>ovládání klapek typ klapek regulační a těsné; způsob ovládání provedení se servomotorem</t>
  </si>
  <si>
    <t>73319291x10r</t>
  </si>
  <si>
    <t>Oprava-montáž potrubí hladkých D 25 mm, přeložení potrubí pod kastlík, včetně izolace</t>
  </si>
  <si>
    <t>767646522R00</t>
  </si>
  <si>
    <t xml:space="preserve">Montáž dveří protipožárních uzávěrů, výšky přes 1970 do 2200 mm, dvoukřídlových </t>
  </si>
  <si>
    <t>800-767</t>
  </si>
  <si>
    <t>4/T : 1</t>
  </si>
  <si>
    <t>767649191R00</t>
  </si>
  <si>
    <t>Montáž dveří montáž doplňků dveří samozavírače hydraulického</t>
  </si>
  <si>
    <t>samozavírač : 1</t>
  </si>
  <si>
    <t>koordinátor zavírání : 1</t>
  </si>
  <si>
    <t>76768142x</t>
  </si>
  <si>
    <t>Montáž zárubní montovat. 2kř. š. 140 cm</t>
  </si>
  <si>
    <t>54914594R</t>
  </si>
  <si>
    <t>kování stavební - prvek: kliky se štíty pro cylindrickou vložku; provedení Cr; pro dveře</t>
  </si>
  <si>
    <t>54917035R</t>
  </si>
  <si>
    <t>zavírač dveří hydraulický hmotnost dveří 20 až 38 kg; š. dveří 800 mm; stříbrný</t>
  </si>
  <si>
    <t>553330016x7R</t>
  </si>
  <si>
    <t>Zárubeň ocelová ZHtm 110/2000/1400 D, EI, EW 45, pro cihelné zdivo, s těsněním, se šroubovanými závěsy</t>
  </si>
  <si>
    <t>61165353x6r</t>
  </si>
  <si>
    <t>Dveře protipožární EI30 sklo 2/3 2kř.140x200cm CPL</t>
  </si>
  <si>
    <t>x321</t>
  </si>
  <si>
    <t>Koordinátor zavírání dveří</t>
  </si>
  <si>
    <t xml:space="preserve">ks    </t>
  </si>
  <si>
    <t>784111101R00</t>
  </si>
  <si>
    <t>Příprava povrchu Penetrace (napouštění) podkladu disperzní, jednonásobná</t>
  </si>
  <si>
    <t>800-784</t>
  </si>
  <si>
    <t>1*1,1+0,65*(1,1+3,55)*2+0,66*3,55+4,6*3,5</t>
  </si>
  <si>
    <t>784195412R00</t>
  </si>
  <si>
    <t>Malby z malířských směsí otěruvzdorných,  , bělost 92 %, dvojnásobné</t>
  </si>
  <si>
    <t>Položka pořadí 38 : 25,58800</t>
  </si>
  <si>
    <t>787600801R00</t>
  </si>
  <si>
    <t>Vysklení oken a dveří sklo ploché do 1 m2</t>
  </si>
  <si>
    <t>800-787</t>
  </si>
  <si>
    <t>0,8*0,4</t>
  </si>
  <si>
    <t>x12</t>
  </si>
  <si>
    <t>kabelový žlab 100x50 (např. Merkur M2), včetně spojek, podpěr ve vzdál. po 1m, (pro stoupací vedení podpěry PZMP) a kovových hmoždinek</t>
  </si>
  <si>
    <t xml:space="preserve">m     </t>
  </si>
  <si>
    <t>x13</t>
  </si>
  <si>
    <t>relé 3xP 16A; c.24V DC, např. FI 62.33.9.024</t>
  </si>
  <si>
    <t>x14</t>
  </si>
  <si>
    <t>Patice relé, např. 92.03</t>
  </si>
  <si>
    <t>x15</t>
  </si>
  <si>
    <t>Ochranná dioda, např. 99.02.3</t>
  </si>
  <si>
    <t>x16</t>
  </si>
  <si>
    <t>montáž kab. žlabu 100x50 - pož. odolná trasa</t>
  </si>
  <si>
    <t>x17</t>
  </si>
  <si>
    <t>montáž Kabely bezhalogenové sezachováním funkčnosti kab. trasy (ohnivzdorné a oheň retardující), 3x1,5 RE</t>
  </si>
  <si>
    <t>x18</t>
  </si>
  <si>
    <t>montáž Kabely bezhalogenové sezachováním funkčnosti kab. trasy (ohnivzdorné a oheň retardující), 5x1,5 RE</t>
  </si>
  <si>
    <t>x19</t>
  </si>
  <si>
    <t>dod. +montáž protipož. ucpávky pro kabely pro otvor do 0,1 m2</t>
  </si>
  <si>
    <t>ks</t>
  </si>
  <si>
    <t>x20</t>
  </si>
  <si>
    <t>ukonč. vod. v rozv. vč. zap. a konc. do 2,5 mm2</t>
  </si>
  <si>
    <t>x21</t>
  </si>
  <si>
    <t>montáž ovladač nouzového zast. v pl. skříni, hřibové tlačítko bez aret. 1xV</t>
  </si>
  <si>
    <t>x11</t>
  </si>
  <si>
    <t>ovladač nouzového zast. v pl. skříni, hřibové tlačítko bez aret. 1xV</t>
  </si>
  <si>
    <t>POL12_0</t>
  </si>
  <si>
    <t>979081111R00</t>
  </si>
  <si>
    <t>Odvoz suti a vybouraných hmot na skládku do 1 km</t>
  </si>
  <si>
    <t>t</t>
  </si>
  <si>
    <t>POL8_</t>
  </si>
  <si>
    <t>979081121R00</t>
  </si>
  <si>
    <t>Odvoz suti a vybouraných hmot na skládku příplatek za každý další 1 km</t>
  </si>
  <si>
    <t>979990108R00</t>
  </si>
  <si>
    <t>Poplatek za skládku železobeton</t>
  </si>
  <si>
    <t>1</t>
  </si>
  <si>
    <t>Podružný materiál z materiálu nosného</t>
  </si>
  <si>
    <t>POL99_8</t>
  </si>
  <si>
    <t>2</t>
  </si>
  <si>
    <t>PPV z elektromontáží a materiálu</t>
  </si>
  <si>
    <t>5</t>
  </si>
  <si>
    <t>doprava materiálu</t>
  </si>
  <si>
    <t>6</t>
  </si>
  <si>
    <t>Doprava zařízení</t>
  </si>
  <si>
    <t>7</t>
  </si>
  <si>
    <t>Koordinační a kompletační činnost</t>
  </si>
  <si>
    <t>8</t>
  </si>
  <si>
    <t>Inženýrská činnost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</si>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</sst>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5" t="s">
        <v>39</v>
      </c>
      <c r="B2" s="75"/>
      <c r="C2" s="75"/>
      <c r="D2" s="75"/>
      <c r="E2" s="75"/>
      <c r="F2" s="75"/>
      <c r="G2" s="75"/>
    </row>
  </sheetData>
  <sheetProtection algorithmName="SHA-512" hashValue="u0OHpcyKuSnDJQBAKfUIOf5jB+u2oI/YF6INKMiekK7fwSCdM0e+92HvKqwrsewEPWvXg4P1jLHP/iQ4G81/yQ==" saltValue="Tqc0f/chmGtxHFmvqVW1t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76" t="s">
        <v>41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3"/>
      <c r="B2" s="103" t="s">
        <v>22</v>
      </c>
      <c r="C2" s="104"/>
      <c r="D2" s="105" t="s">
        <v>50</v>
      </c>
      <c r="E2" s="106" t="s">
        <v>51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47</v>
      </c>
      <c r="C3" s="104"/>
      <c r="D3" s="110" t="s">
        <v>45</v>
      </c>
      <c r="E3" s="111" t="s">
        <v>46</v>
      </c>
      <c r="F3" s="112"/>
      <c r="G3" s="112"/>
      <c r="H3" s="112"/>
      <c r="I3" s="112"/>
      <c r="J3" s="113"/>
    </row>
    <row r="4" spans="1:15" ht="23.25" customHeight="1" x14ac:dyDescent="0.2">
      <c r="A4" s="100">
        <v>423</v>
      </c>
      <c r="B4" s="114" t="s">
        <v>48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3" t="s">
        <v>42</v>
      </c>
      <c r="C5" s="4"/>
      <c r="D5" s="120" t="s">
        <v>52</v>
      </c>
      <c r="E5" s="25"/>
      <c r="F5" s="25"/>
      <c r="G5" s="25"/>
      <c r="H5" s="26" t="s">
        <v>40</v>
      </c>
      <c r="I5" s="120" t="s">
        <v>56</v>
      </c>
      <c r="J5" s="10"/>
    </row>
    <row r="6" spans="1:15" ht="15.75" customHeight="1" x14ac:dyDescent="0.2">
      <c r="A6" s="3"/>
      <c r="B6" s="38"/>
      <c r="C6" s="25"/>
      <c r="D6" s="120" t="s">
        <v>53</v>
      </c>
      <c r="E6" s="25"/>
      <c r="F6" s="25"/>
      <c r="G6" s="25"/>
      <c r="H6" s="26" t="s">
        <v>34</v>
      </c>
      <c r="I6" s="31"/>
      <c r="J6" s="10"/>
    </row>
    <row r="7" spans="1:15" ht="15.75" customHeight="1" x14ac:dyDescent="0.2">
      <c r="A7" s="3"/>
      <c r="B7" s="39"/>
      <c r="C7" s="121" t="s">
        <v>55</v>
      </c>
      <c r="D7" s="101" t="s">
        <v>54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102" t="s">
        <v>57</v>
      </c>
      <c r="E8" s="4"/>
      <c r="F8" s="4"/>
      <c r="G8" s="42"/>
      <c r="H8" s="26" t="s">
        <v>40</v>
      </c>
      <c r="I8" s="120" t="s">
        <v>60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2"/>
      <c r="H9" s="26" t="s">
        <v>34</v>
      </c>
      <c r="I9" s="31"/>
      <c r="J9" s="10"/>
    </row>
    <row r="10" spans="1:15" ht="15.75" hidden="1" customHeight="1" x14ac:dyDescent="0.2">
      <c r="A10" s="3"/>
      <c r="B10" s="48"/>
      <c r="C10" s="121" t="s">
        <v>59</v>
      </c>
      <c r="D10" s="122" t="s">
        <v>54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123"/>
      <c r="E11" s="123"/>
      <c r="F11" s="123"/>
      <c r="G11" s="123"/>
      <c r="H11" s="26" t="s">
        <v>40</v>
      </c>
      <c r="I11" s="127"/>
      <c r="J11" s="10"/>
    </row>
    <row r="12" spans="1:15" ht="15.75" customHeight="1" x14ac:dyDescent="0.2">
      <c r="A12" s="3"/>
      <c r="B12" s="38"/>
      <c r="C12" s="25"/>
      <c r="D12" s="124"/>
      <c r="E12" s="124"/>
      <c r="F12" s="124"/>
      <c r="G12" s="124"/>
      <c r="H12" s="26" t="s">
        <v>34</v>
      </c>
      <c r="I12" s="127"/>
      <c r="J12" s="10"/>
    </row>
    <row r="13" spans="1:15" ht="15.75" customHeight="1" x14ac:dyDescent="0.2">
      <c r="A13" s="3"/>
      <c r="B13" s="39"/>
      <c r="C13" s="126"/>
      <c r="D13" s="125"/>
      <c r="E13" s="125"/>
      <c r="F13" s="125"/>
      <c r="G13" s="125"/>
      <c r="H13" s="27"/>
      <c r="I13" s="32"/>
      <c r="J13" s="47"/>
    </row>
    <row r="14" spans="1:15" ht="24" hidden="1" customHeight="1" x14ac:dyDescent="0.2">
      <c r="A14" s="3"/>
      <c r="B14" s="62" t="s">
        <v>21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0" t="s">
        <v>24</v>
      </c>
      <c r="B16" s="53" t="s">
        <v>24</v>
      </c>
      <c r="C16" s="54"/>
      <c r="D16" s="55"/>
      <c r="E16" s="82"/>
      <c r="F16" s="83"/>
      <c r="G16" s="82"/>
      <c r="H16" s="83"/>
      <c r="I16" s="82">
        <f>SUMIF(F49:F65,A16,I49:I65)+SUMIF(F49:F65,"PSU",I49:I65)</f>
        <v>0</v>
      </c>
      <c r="J16" s="84"/>
    </row>
    <row r="17" spans="1:10" ht="23.25" customHeight="1" x14ac:dyDescent="0.2">
      <c r="A17" s="190" t="s">
        <v>25</v>
      </c>
      <c r="B17" s="53" t="s">
        <v>25</v>
      </c>
      <c r="C17" s="54"/>
      <c r="D17" s="55"/>
      <c r="E17" s="82"/>
      <c r="F17" s="83"/>
      <c r="G17" s="82"/>
      <c r="H17" s="83"/>
      <c r="I17" s="82">
        <f>SUMIF(F49:F65,A17,I49:I65)</f>
        <v>0</v>
      </c>
      <c r="J17" s="84"/>
    </row>
    <row r="18" spans="1:10" ht="23.25" customHeight="1" x14ac:dyDescent="0.2">
      <c r="A18" s="190" t="s">
        <v>26</v>
      </c>
      <c r="B18" s="53" t="s">
        <v>26</v>
      </c>
      <c r="C18" s="54"/>
      <c r="D18" s="55"/>
      <c r="E18" s="82"/>
      <c r="F18" s="83"/>
      <c r="G18" s="82"/>
      <c r="H18" s="83"/>
      <c r="I18" s="82">
        <f>SUMIF(F49:F65,A18,I49:I65)</f>
        <v>0</v>
      </c>
      <c r="J18" s="84"/>
    </row>
    <row r="19" spans="1:10" ht="23.25" customHeight="1" x14ac:dyDescent="0.2">
      <c r="A19" s="190" t="s">
        <v>100</v>
      </c>
      <c r="B19" s="53" t="s">
        <v>27</v>
      </c>
      <c r="C19" s="54"/>
      <c r="D19" s="55"/>
      <c r="E19" s="82"/>
      <c r="F19" s="83"/>
      <c r="G19" s="82"/>
      <c r="H19" s="83"/>
      <c r="I19" s="82">
        <f>SUMIF(F49:F65,A19,I49:I65)</f>
        <v>0</v>
      </c>
      <c r="J19" s="84"/>
    </row>
    <row r="20" spans="1:10" ht="23.25" customHeight="1" x14ac:dyDescent="0.2">
      <c r="A20" s="190" t="s">
        <v>99</v>
      </c>
      <c r="B20" s="53" t="s">
        <v>28</v>
      </c>
      <c r="C20" s="54"/>
      <c r="D20" s="55"/>
      <c r="E20" s="82"/>
      <c r="F20" s="83"/>
      <c r="G20" s="82"/>
      <c r="H20" s="83"/>
      <c r="I20" s="82">
        <f>SUMIF(F49:F65,A20,I49:I65)</f>
        <v>0</v>
      </c>
      <c r="J20" s="84"/>
    </row>
    <row r="21" spans="1:10" ht="23.25" customHeight="1" x14ac:dyDescent="0.2">
      <c r="A21" s="3"/>
      <c r="B21" s="70" t="s">
        <v>29</v>
      </c>
      <c r="C21" s="71"/>
      <c r="D21" s="72"/>
      <c r="E21" s="88"/>
      <c r="F21" s="89"/>
      <c r="G21" s="88"/>
      <c r="H21" s="89"/>
      <c r="I21" s="88">
        <f>SUM(I16:J20)</f>
        <v>0</v>
      </c>
      <c r="J21" s="95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93">
        <f>ZakladDPHSniVypocet</f>
        <v>0</v>
      </c>
      <c r="H23" s="94"/>
      <c r="I23" s="94"/>
      <c r="J23" s="58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91">
        <f>IF(A24&gt;50, ROUNDUP(A23, 0), ROUNDDOWN(A23, 0))</f>
        <v>0</v>
      </c>
      <c r="H24" s="92"/>
      <c r="I24" s="92"/>
      <c r="J24" s="58" t="str">
        <f t="shared" si="0"/>
        <v>CZK</v>
      </c>
    </row>
    <row r="25" spans="1:10" ht="23.25" customHeight="1" x14ac:dyDescent="0.2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93">
        <f>ZakladDPHZaklVypocet</f>
        <v>0</v>
      </c>
      <c r="H25" s="94"/>
      <c r="I25" s="94"/>
      <c r="J25" s="58" t="str">
        <f t="shared" si="0"/>
        <v>CZK</v>
      </c>
    </row>
    <row r="26" spans="1:10" ht="23.25" customHeight="1" x14ac:dyDescent="0.2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79">
        <f>IF(A26&gt;50, ROUNDUP(A25, 0), ROUNDDOWN(A25, 0))</f>
        <v>0</v>
      </c>
      <c r="H26" s="80"/>
      <c r="I26" s="80"/>
      <c r="J26" s="52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81">
        <f>CenaCelkem-(ZakladDPHSni+DPHSni+ZakladDPHZakl+DPHZakl)</f>
        <v>0</v>
      </c>
      <c r="H27" s="81"/>
      <c r="I27" s="81"/>
      <c r="J27" s="59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63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43141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">
      <c r="A35" s="3"/>
      <c r="B35" s="3"/>
      <c r="C35" s="4"/>
      <c r="D35" s="90" t="s">
        <v>2</v>
      </c>
      <c r="E35" s="90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61</v>
      </c>
      <c r="C39" s="143"/>
      <c r="D39" s="144"/>
      <c r="E39" s="144"/>
      <c r="F39" s="145">
        <f>'SO01 4 PZ1 Pol'!AE123</f>
        <v>0</v>
      </c>
      <c r="G39" s="146">
        <f>'SO01 4 PZ1 Pol'!AF123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45</v>
      </c>
      <c r="C40" s="150" t="s">
        <v>46</v>
      </c>
      <c r="D40" s="151"/>
      <c r="E40" s="151"/>
      <c r="F40" s="152">
        <f>'SO01 4 PZ1 Pol'!AE123</f>
        <v>0</v>
      </c>
      <c r="G40" s="153">
        <f>'SO01 4 PZ1 Pol'!AF123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'SO01 4 PZ1 Pol'!AE123</f>
        <v>0</v>
      </c>
      <c r="G41" s="147">
        <f>'SO01 4 PZ1 Pol'!AF123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62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64</v>
      </c>
    </row>
    <row r="48" spans="1:10" ht="25.5" customHeight="1" x14ac:dyDescent="0.2">
      <c r="A48" s="173"/>
      <c r="B48" s="176" t="s">
        <v>17</v>
      </c>
      <c r="C48" s="176" t="s">
        <v>5</v>
      </c>
      <c r="D48" s="177"/>
      <c r="E48" s="177"/>
      <c r="F48" s="178" t="s">
        <v>65</v>
      </c>
      <c r="G48" s="178"/>
      <c r="H48" s="178"/>
      <c r="I48" s="178" t="s">
        <v>29</v>
      </c>
      <c r="J48" s="178" t="s">
        <v>0</v>
      </c>
    </row>
    <row r="49" spans="1:10" ht="25.5" customHeight="1" x14ac:dyDescent="0.2">
      <c r="A49" s="174"/>
      <c r="B49" s="179" t="s">
        <v>66</v>
      </c>
      <c r="C49" s="180" t="s">
        <v>67</v>
      </c>
      <c r="D49" s="181"/>
      <c r="E49" s="181"/>
      <c r="F49" s="186" t="s">
        <v>24</v>
      </c>
      <c r="G49" s="187"/>
      <c r="H49" s="187"/>
      <c r="I49" s="187">
        <f>'SO01 4 PZ1 Pol'!G8</f>
        <v>0</v>
      </c>
      <c r="J49" s="184" t="str">
        <f>IF(I66=0,"",I49/I66*100)</f>
        <v/>
      </c>
    </row>
    <row r="50" spans="1:10" ht="25.5" customHeight="1" x14ac:dyDescent="0.2">
      <c r="A50" s="174"/>
      <c r="B50" s="179" t="s">
        <v>68</v>
      </c>
      <c r="C50" s="180" t="s">
        <v>69</v>
      </c>
      <c r="D50" s="181"/>
      <c r="E50" s="181"/>
      <c r="F50" s="186" t="s">
        <v>24</v>
      </c>
      <c r="G50" s="187"/>
      <c r="H50" s="187"/>
      <c r="I50" s="187">
        <f>'SO01 4 PZ1 Pol'!G11</f>
        <v>0</v>
      </c>
      <c r="J50" s="184" t="str">
        <f>IF(I66=0,"",I50/I66*100)</f>
        <v/>
      </c>
    </row>
    <row r="51" spans="1:10" ht="25.5" customHeight="1" x14ac:dyDescent="0.2">
      <c r="A51" s="174"/>
      <c r="B51" s="179" t="s">
        <v>70</v>
      </c>
      <c r="C51" s="180" t="s">
        <v>71</v>
      </c>
      <c r="D51" s="181"/>
      <c r="E51" s="181"/>
      <c r="F51" s="186" t="s">
        <v>24</v>
      </c>
      <c r="G51" s="187"/>
      <c r="H51" s="187"/>
      <c r="I51" s="187">
        <f>'SO01 4 PZ1 Pol'!G16</f>
        <v>0</v>
      </c>
      <c r="J51" s="184" t="str">
        <f>IF(I66=0,"",I51/I66*100)</f>
        <v/>
      </c>
    </row>
    <row r="52" spans="1:10" ht="25.5" customHeight="1" x14ac:dyDescent="0.2">
      <c r="A52" s="174"/>
      <c r="B52" s="179" t="s">
        <v>72</v>
      </c>
      <c r="C52" s="180" t="s">
        <v>73</v>
      </c>
      <c r="D52" s="181"/>
      <c r="E52" s="181"/>
      <c r="F52" s="186" t="s">
        <v>24</v>
      </c>
      <c r="G52" s="187"/>
      <c r="H52" s="187"/>
      <c r="I52" s="187">
        <f>'SO01 4 PZ1 Pol'!G19</f>
        <v>0</v>
      </c>
      <c r="J52" s="184" t="str">
        <f>IF(I66=0,"",I52/I66*100)</f>
        <v/>
      </c>
    </row>
    <row r="53" spans="1:10" ht="25.5" customHeight="1" x14ac:dyDescent="0.2">
      <c r="A53" s="174"/>
      <c r="B53" s="179" t="s">
        <v>74</v>
      </c>
      <c r="C53" s="180" t="s">
        <v>75</v>
      </c>
      <c r="D53" s="181"/>
      <c r="E53" s="181"/>
      <c r="F53" s="186" t="s">
        <v>24</v>
      </c>
      <c r="G53" s="187"/>
      <c r="H53" s="187"/>
      <c r="I53" s="187">
        <f>'SO01 4 PZ1 Pol'!G22</f>
        <v>0</v>
      </c>
      <c r="J53" s="184" t="str">
        <f>IF(I66=0,"",I53/I66*100)</f>
        <v/>
      </c>
    </row>
    <row r="54" spans="1:10" ht="25.5" customHeight="1" x14ac:dyDescent="0.2">
      <c r="A54" s="174"/>
      <c r="B54" s="179" t="s">
        <v>76</v>
      </c>
      <c r="C54" s="180" t="s">
        <v>77</v>
      </c>
      <c r="D54" s="181"/>
      <c r="E54" s="181"/>
      <c r="F54" s="186" t="s">
        <v>24</v>
      </c>
      <c r="G54" s="187"/>
      <c r="H54" s="187"/>
      <c r="I54" s="187">
        <f>'SO01 4 PZ1 Pol'!G25</f>
        <v>0</v>
      </c>
      <c r="J54" s="184" t="str">
        <f>IF(I66=0,"",I54/I66*100)</f>
        <v/>
      </c>
    </row>
    <row r="55" spans="1:10" ht="25.5" customHeight="1" x14ac:dyDescent="0.2">
      <c r="A55" s="174"/>
      <c r="B55" s="179" t="s">
        <v>78</v>
      </c>
      <c r="C55" s="180" t="s">
        <v>79</v>
      </c>
      <c r="D55" s="181"/>
      <c r="E55" s="181"/>
      <c r="F55" s="186" t="s">
        <v>25</v>
      </c>
      <c r="G55" s="187"/>
      <c r="H55" s="187"/>
      <c r="I55" s="187">
        <f>'SO01 4 PZ1 Pol'!G29</f>
        <v>0</v>
      </c>
      <c r="J55" s="184" t="str">
        <f>IF(I66=0,"",I55/I66*100)</f>
        <v/>
      </c>
    </row>
    <row r="56" spans="1:10" ht="25.5" customHeight="1" x14ac:dyDescent="0.2">
      <c r="A56" s="174"/>
      <c r="B56" s="179" t="s">
        <v>80</v>
      </c>
      <c r="C56" s="180" t="s">
        <v>81</v>
      </c>
      <c r="D56" s="181"/>
      <c r="E56" s="181"/>
      <c r="F56" s="186" t="s">
        <v>25</v>
      </c>
      <c r="G56" s="187"/>
      <c r="H56" s="187"/>
      <c r="I56" s="187">
        <f>'SO01 4 PZ1 Pol'!G32</f>
        <v>0</v>
      </c>
      <c r="J56" s="184" t="str">
        <f>IF(I66=0,"",I56/I66*100)</f>
        <v/>
      </c>
    </row>
    <row r="57" spans="1:10" ht="25.5" customHeight="1" x14ac:dyDescent="0.2">
      <c r="A57" s="174"/>
      <c r="B57" s="179" t="s">
        <v>82</v>
      </c>
      <c r="C57" s="180" t="s">
        <v>83</v>
      </c>
      <c r="D57" s="181"/>
      <c r="E57" s="181"/>
      <c r="F57" s="186" t="s">
        <v>25</v>
      </c>
      <c r="G57" s="187"/>
      <c r="H57" s="187"/>
      <c r="I57" s="187">
        <f>'SO01 4 PZ1 Pol'!G34</f>
        <v>0</v>
      </c>
      <c r="J57" s="184" t="str">
        <f>IF(I66=0,"",I57/I66*100)</f>
        <v/>
      </c>
    </row>
    <row r="58" spans="1:10" ht="25.5" customHeight="1" x14ac:dyDescent="0.2">
      <c r="A58" s="174"/>
      <c r="B58" s="179" t="s">
        <v>84</v>
      </c>
      <c r="C58" s="180" t="s">
        <v>85</v>
      </c>
      <c r="D58" s="181"/>
      <c r="E58" s="181"/>
      <c r="F58" s="186" t="s">
        <v>25</v>
      </c>
      <c r="G58" s="187"/>
      <c r="H58" s="187"/>
      <c r="I58" s="187">
        <f>'SO01 4 PZ1 Pol'!G39</f>
        <v>0</v>
      </c>
      <c r="J58" s="184" t="str">
        <f>IF(I66=0,"",I58/I66*100)</f>
        <v/>
      </c>
    </row>
    <row r="59" spans="1:10" ht="25.5" customHeight="1" x14ac:dyDescent="0.2">
      <c r="A59" s="174"/>
      <c r="B59" s="179" t="s">
        <v>86</v>
      </c>
      <c r="C59" s="180" t="s">
        <v>87</v>
      </c>
      <c r="D59" s="181"/>
      <c r="E59" s="181"/>
      <c r="F59" s="186" t="s">
        <v>25</v>
      </c>
      <c r="G59" s="187"/>
      <c r="H59" s="187"/>
      <c r="I59" s="187">
        <f>'SO01 4 PZ1 Pol'!G76</f>
        <v>0</v>
      </c>
      <c r="J59" s="184" t="str">
        <f>IF(I66=0,"",I59/I66*100)</f>
        <v/>
      </c>
    </row>
    <row r="60" spans="1:10" ht="25.5" customHeight="1" x14ac:dyDescent="0.2">
      <c r="A60" s="174"/>
      <c r="B60" s="179" t="s">
        <v>88</v>
      </c>
      <c r="C60" s="180" t="s">
        <v>89</v>
      </c>
      <c r="D60" s="181"/>
      <c r="E60" s="181"/>
      <c r="F60" s="186" t="s">
        <v>25</v>
      </c>
      <c r="G60" s="187"/>
      <c r="H60" s="187"/>
      <c r="I60" s="187">
        <f>'SO01 4 PZ1 Pol'!G78</f>
        <v>0</v>
      </c>
      <c r="J60" s="184" t="str">
        <f>IF(I66=0,"",I60/I66*100)</f>
        <v/>
      </c>
    </row>
    <row r="61" spans="1:10" ht="25.5" customHeight="1" x14ac:dyDescent="0.2">
      <c r="A61" s="174"/>
      <c r="B61" s="179" t="s">
        <v>90</v>
      </c>
      <c r="C61" s="180" t="s">
        <v>91</v>
      </c>
      <c r="D61" s="181"/>
      <c r="E61" s="181"/>
      <c r="F61" s="186" t="s">
        <v>25</v>
      </c>
      <c r="G61" s="187"/>
      <c r="H61" s="187"/>
      <c r="I61" s="187">
        <f>'SO01 4 PZ1 Pol'!G91</f>
        <v>0</v>
      </c>
      <c r="J61" s="184" t="str">
        <f>IF(I66=0,"",I61/I66*100)</f>
        <v/>
      </c>
    </row>
    <row r="62" spans="1:10" ht="25.5" customHeight="1" x14ac:dyDescent="0.2">
      <c r="A62" s="174"/>
      <c r="B62" s="179" t="s">
        <v>92</v>
      </c>
      <c r="C62" s="180" t="s">
        <v>93</v>
      </c>
      <c r="D62" s="181"/>
      <c r="E62" s="181"/>
      <c r="F62" s="186" t="s">
        <v>25</v>
      </c>
      <c r="G62" s="187"/>
      <c r="H62" s="187"/>
      <c r="I62" s="187">
        <f>'SO01 4 PZ1 Pol'!G96</f>
        <v>0</v>
      </c>
      <c r="J62" s="184" t="str">
        <f>IF(I66=0,"",I62/I66*100)</f>
        <v/>
      </c>
    </row>
    <row r="63" spans="1:10" ht="25.5" customHeight="1" x14ac:dyDescent="0.2">
      <c r="A63" s="174"/>
      <c r="B63" s="179" t="s">
        <v>94</v>
      </c>
      <c r="C63" s="180" t="s">
        <v>95</v>
      </c>
      <c r="D63" s="181"/>
      <c r="E63" s="181"/>
      <c r="F63" s="186" t="s">
        <v>26</v>
      </c>
      <c r="G63" s="187"/>
      <c r="H63" s="187"/>
      <c r="I63" s="187">
        <f>'SO01 4 PZ1 Pol'!G99</f>
        <v>0</v>
      </c>
      <c r="J63" s="184" t="str">
        <f>IF(I66=0,"",I63/I66*100)</f>
        <v/>
      </c>
    </row>
    <row r="64" spans="1:10" ht="25.5" customHeight="1" x14ac:dyDescent="0.2">
      <c r="A64" s="174"/>
      <c r="B64" s="179" t="s">
        <v>96</v>
      </c>
      <c r="C64" s="180" t="s">
        <v>97</v>
      </c>
      <c r="D64" s="181"/>
      <c r="E64" s="181"/>
      <c r="F64" s="186" t="s">
        <v>98</v>
      </c>
      <c r="G64" s="187"/>
      <c r="H64" s="187"/>
      <c r="I64" s="187">
        <f>'SO01 4 PZ1 Pol'!G111</f>
        <v>0</v>
      </c>
      <c r="J64" s="184" t="str">
        <f>IF(I66=0,"",I64/I66*100)</f>
        <v/>
      </c>
    </row>
    <row r="65" spans="1:10" ht="25.5" customHeight="1" x14ac:dyDescent="0.2">
      <c r="A65" s="174"/>
      <c r="B65" s="179" t="s">
        <v>99</v>
      </c>
      <c r="C65" s="180" t="s">
        <v>28</v>
      </c>
      <c r="D65" s="181"/>
      <c r="E65" s="181"/>
      <c r="F65" s="186" t="s">
        <v>99</v>
      </c>
      <c r="G65" s="187"/>
      <c r="H65" s="187"/>
      <c r="I65" s="187">
        <f>'SO01 4 PZ1 Pol'!G115</f>
        <v>0</v>
      </c>
      <c r="J65" s="184" t="str">
        <f>IF(I66=0,"",I65/I66*100)</f>
        <v/>
      </c>
    </row>
    <row r="66" spans="1:10" ht="25.5" customHeight="1" x14ac:dyDescent="0.2">
      <c r="A66" s="175"/>
      <c r="B66" s="182" t="s">
        <v>1</v>
      </c>
      <c r="C66" s="182"/>
      <c r="D66" s="183"/>
      <c r="E66" s="183"/>
      <c r="F66" s="188"/>
      <c r="G66" s="189"/>
      <c r="H66" s="189"/>
      <c r="I66" s="189">
        <f>SUM(I49:I65)</f>
        <v>0</v>
      </c>
      <c r="J66" s="185">
        <f>SUM(J49:J65)</f>
        <v>0</v>
      </c>
    </row>
    <row r="67" spans="1:10" x14ac:dyDescent="0.2">
      <c r="F67" s="130"/>
      <c r="G67" s="129"/>
      <c r="H67" s="130"/>
      <c r="I67" s="129"/>
      <c r="J67" s="131"/>
    </row>
    <row r="68" spans="1:10" x14ac:dyDescent="0.2">
      <c r="F68" s="130"/>
      <c r="G68" s="129"/>
      <c r="H68" s="130"/>
      <c r="I68" s="129"/>
      <c r="J68" s="131"/>
    </row>
    <row r="69" spans="1:10" x14ac:dyDescent="0.2">
      <c r="F69" s="130"/>
      <c r="G69" s="129"/>
      <c r="H69" s="130"/>
      <c r="I69" s="129"/>
      <c r="J69" s="131"/>
    </row>
  </sheetData>
  <sheetProtection algorithmName="SHA-512" hashValue="hHHROmZbqVv6jPnTJ+C5pLQuvkf19jV9dkjyrUWelnQk40sFCPWt8UXorxSOG5zVntNQuRxWer2ArYT13zC2cA==" saltValue="9S1RZLIqykZMEZfZRyZtr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4" t="s">
        <v>7</v>
      </c>
      <c r="B2" s="73"/>
      <c r="C2" s="98"/>
      <c r="D2" s="98"/>
      <c r="E2" s="98"/>
      <c r="F2" s="98"/>
      <c r="G2" s="99"/>
    </row>
    <row r="3" spans="1:7" ht="24.95" customHeight="1" x14ac:dyDescent="0.2">
      <c r="A3" s="74" t="s">
        <v>8</v>
      </c>
      <c r="B3" s="73"/>
      <c r="C3" s="98"/>
      <c r="D3" s="98"/>
      <c r="E3" s="98"/>
      <c r="F3" s="98"/>
      <c r="G3" s="99"/>
    </row>
    <row r="4" spans="1:7" ht="24.95" customHeight="1" x14ac:dyDescent="0.2">
      <c r="A4" s="74" t="s">
        <v>9</v>
      </c>
      <c r="B4" s="73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algorithmName="SHA-512" hashValue="bx/AezD2osICun6WiRYSASnk8+1Vij7DHbttmSZpy0edAIJf4jp/FD9eEW0W4FSbdRLMjM7k1F+Ddv+EnGWSbw==" saltValue="2onkNmn+axmepPo1i6hN0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101</v>
      </c>
      <c r="B1" s="192"/>
      <c r="C1" s="192"/>
      <c r="D1" s="192"/>
      <c r="E1" s="192"/>
      <c r="F1" s="192"/>
      <c r="G1" s="192"/>
      <c r="AG1" t="s">
        <v>102</v>
      </c>
    </row>
    <row r="2" spans="1:60" ht="24.95" customHeight="1" x14ac:dyDescent="0.2">
      <c r="A2" s="193" t="s">
        <v>7</v>
      </c>
      <c r="B2" s="73" t="s">
        <v>50</v>
      </c>
      <c r="C2" s="196" t="s">
        <v>51</v>
      </c>
      <c r="D2" s="194"/>
      <c r="E2" s="194"/>
      <c r="F2" s="194"/>
      <c r="G2" s="195"/>
      <c r="AG2" t="s">
        <v>103</v>
      </c>
    </row>
    <row r="3" spans="1:60" ht="24.95" customHeight="1" x14ac:dyDescent="0.2">
      <c r="A3" s="193" t="s">
        <v>8</v>
      </c>
      <c r="B3" s="73" t="s">
        <v>45</v>
      </c>
      <c r="C3" s="196" t="s">
        <v>46</v>
      </c>
      <c r="D3" s="194"/>
      <c r="E3" s="194"/>
      <c r="F3" s="194"/>
      <c r="G3" s="195"/>
      <c r="AC3" s="128" t="s">
        <v>103</v>
      </c>
      <c r="AG3" t="s">
        <v>104</v>
      </c>
    </row>
    <row r="4" spans="1:60" ht="24.95" customHeight="1" x14ac:dyDescent="0.2">
      <c r="A4" s="197" t="s">
        <v>9</v>
      </c>
      <c r="B4" s="198" t="s">
        <v>43</v>
      </c>
      <c r="C4" s="199" t="s">
        <v>44</v>
      </c>
      <c r="D4" s="200"/>
      <c r="E4" s="200"/>
      <c r="F4" s="200"/>
      <c r="G4" s="201"/>
      <c r="AG4" t="s">
        <v>105</v>
      </c>
    </row>
    <row r="5" spans="1:60" x14ac:dyDescent="0.2">
      <c r="D5" s="191"/>
    </row>
    <row r="6" spans="1:60" ht="38.25" x14ac:dyDescent="0.2">
      <c r="A6" s="203" t="s">
        <v>106</v>
      </c>
      <c r="B6" s="205" t="s">
        <v>107</v>
      </c>
      <c r="C6" s="205" t="s">
        <v>108</v>
      </c>
      <c r="D6" s="204" t="s">
        <v>109</v>
      </c>
      <c r="E6" s="203" t="s">
        <v>110</v>
      </c>
      <c r="F6" s="202" t="s">
        <v>111</v>
      </c>
      <c r="G6" s="203" t="s">
        <v>29</v>
      </c>
      <c r="H6" s="206" t="s">
        <v>30</v>
      </c>
      <c r="I6" s="206" t="s">
        <v>112</v>
      </c>
      <c r="J6" s="206" t="s">
        <v>31</v>
      </c>
      <c r="K6" s="206" t="s">
        <v>113</v>
      </c>
      <c r="L6" s="206" t="s">
        <v>114</v>
      </c>
      <c r="M6" s="206" t="s">
        <v>115</v>
      </c>
      <c r="N6" s="206" t="s">
        <v>116</v>
      </c>
      <c r="O6" s="206" t="s">
        <v>117</v>
      </c>
      <c r="P6" s="206" t="s">
        <v>118</v>
      </c>
      <c r="Q6" s="206" t="s">
        <v>119</v>
      </c>
      <c r="R6" s="206" t="s">
        <v>120</v>
      </c>
      <c r="S6" s="206" t="s">
        <v>121</v>
      </c>
      <c r="T6" s="206" t="s">
        <v>122</v>
      </c>
      <c r="U6" s="206" t="s">
        <v>123</v>
      </c>
      <c r="V6" s="206" t="s">
        <v>124</v>
      </c>
      <c r="W6" s="206" t="s">
        <v>125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0" t="s">
        <v>126</v>
      </c>
      <c r="B8" s="221" t="s">
        <v>66</v>
      </c>
      <c r="C8" s="243" t="s">
        <v>67</v>
      </c>
      <c r="D8" s="222"/>
      <c r="E8" s="223"/>
      <c r="F8" s="224"/>
      <c r="G8" s="224">
        <f>SUMIF(AG9:AG10,"&lt;&gt;NOR",G9:G10)</f>
        <v>0</v>
      </c>
      <c r="H8" s="224"/>
      <c r="I8" s="224">
        <f>SUM(I9:I10)</f>
        <v>0</v>
      </c>
      <c r="J8" s="224"/>
      <c r="K8" s="224">
        <f>SUM(K9:K10)</f>
        <v>0</v>
      </c>
      <c r="L8" s="224"/>
      <c r="M8" s="224">
        <f>SUM(M9:M10)</f>
        <v>0</v>
      </c>
      <c r="N8" s="224"/>
      <c r="O8" s="224">
        <f>SUM(O9:O10)</f>
        <v>0.09</v>
      </c>
      <c r="P8" s="224"/>
      <c r="Q8" s="224">
        <f>SUM(Q9:Q10)</f>
        <v>0</v>
      </c>
      <c r="R8" s="224"/>
      <c r="S8" s="224"/>
      <c r="T8" s="225"/>
      <c r="U8" s="219"/>
      <c r="V8" s="219">
        <f>SUM(V9:V10)</f>
        <v>5.32</v>
      </c>
      <c r="W8" s="219"/>
      <c r="AG8" t="s">
        <v>127</v>
      </c>
    </row>
    <row r="9" spans="1:60" outlineLevel="1" x14ac:dyDescent="0.2">
      <c r="A9" s="226">
        <v>1</v>
      </c>
      <c r="B9" s="227" t="s">
        <v>128</v>
      </c>
      <c r="C9" s="244" t="s">
        <v>129</v>
      </c>
      <c r="D9" s="228" t="s">
        <v>130</v>
      </c>
      <c r="E9" s="229">
        <v>6.2549999999999999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1.4120000000000001E-2</v>
      </c>
      <c r="O9" s="231">
        <f>ROUND(E9*N9,2)</f>
        <v>0.09</v>
      </c>
      <c r="P9" s="231">
        <v>0</v>
      </c>
      <c r="Q9" s="231">
        <f>ROUND(E9*P9,2)</f>
        <v>0</v>
      </c>
      <c r="R9" s="231"/>
      <c r="S9" s="231" t="s">
        <v>131</v>
      </c>
      <c r="T9" s="232" t="s">
        <v>132</v>
      </c>
      <c r="U9" s="216">
        <v>0.85</v>
      </c>
      <c r="V9" s="216">
        <f>ROUND(E9*U9,2)</f>
        <v>5.32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133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45" t="s">
        <v>134</v>
      </c>
      <c r="D10" s="217"/>
      <c r="E10" s="218">
        <v>6.2549999999999999</v>
      </c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135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x14ac:dyDescent="0.2">
      <c r="A11" s="220" t="s">
        <v>126</v>
      </c>
      <c r="B11" s="221" t="s">
        <v>68</v>
      </c>
      <c r="C11" s="243" t="s">
        <v>69</v>
      </c>
      <c r="D11" s="222"/>
      <c r="E11" s="223"/>
      <c r="F11" s="224"/>
      <c r="G11" s="224">
        <f>SUMIF(AG12:AG15,"&lt;&gt;NOR",G12:G15)</f>
        <v>0</v>
      </c>
      <c r="H11" s="224"/>
      <c r="I11" s="224">
        <f>SUM(I12:I15)</f>
        <v>0</v>
      </c>
      <c r="J11" s="224"/>
      <c r="K11" s="224">
        <f>SUM(K12:K15)</f>
        <v>0</v>
      </c>
      <c r="L11" s="224"/>
      <c r="M11" s="224">
        <f>SUM(M12:M15)</f>
        <v>0</v>
      </c>
      <c r="N11" s="224"/>
      <c r="O11" s="224">
        <f>SUM(O12:O15)</f>
        <v>0</v>
      </c>
      <c r="P11" s="224"/>
      <c r="Q11" s="224">
        <f>SUM(Q12:Q15)</f>
        <v>0</v>
      </c>
      <c r="R11" s="224"/>
      <c r="S11" s="224"/>
      <c r="T11" s="225"/>
      <c r="U11" s="219"/>
      <c r="V11" s="219">
        <f>SUM(V12:V15)</f>
        <v>0</v>
      </c>
      <c r="W11" s="219"/>
      <c r="AG11" t="s">
        <v>127</v>
      </c>
    </row>
    <row r="12" spans="1:60" ht="22.5" outlineLevel="1" x14ac:dyDescent="0.2">
      <c r="A12" s="226">
        <v>2</v>
      </c>
      <c r="B12" s="227" t="s">
        <v>136</v>
      </c>
      <c r="C12" s="244" t="s">
        <v>137</v>
      </c>
      <c r="D12" s="228" t="s">
        <v>138</v>
      </c>
      <c r="E12" s="229">
        <v>48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131</v>
      </c>
      <c r="T12" s="232" t="s">
        <v>139</v>
      </c>
      <c r="U12" s="216">
        <v>0</v>
      </c>
      <c r="V12" s="216">
        <f>ROUND(E12*U12,2)</f>
        <v>0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140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14"/>
      <c r="B13" s="215"/>
      <c r="C13" s="246" t="s">
        <v>141</v>
      </c>
      <c r="D13" s="233"/>
      <c r="E13" s="233"/>
      <c r="F13" s="233"/>
      <c r="G13" s="233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142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2.5" outlineLevel="1" x14ac:dyDescent="0.2">
      <c r="A14" s="226">
        <v>3</v>
      </c>
      <c r="B14" s="227" t="s">
        <v>143</v>
      </c>
      <c r="C14" s="244" t="s">
        <v>137</v>
      </c>
      <c r="D14" s="228" t="s">
        <v>138</v>
      </c>
      <c r="E14" s="229">
        <v>24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131</v>
      </c>
      <c r="T14" s="232" t="s">
        <v>139</v>
      </c>
      <c r="U14" s="216">
        <v>0</v>
      </c>
      <c r="V14" s="216">
        <f>ROUND(E14*U14,2)</f>
        <v>0</v>
      </c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140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14"/>
      <c r="B15" s="215"/>
      <c r="C15" s="246" t="s">
        <v>144</v>
      </c>
      <c r="D15" s="233"/>
      <c r="E15" s="233"/>
      <c r="F15" s="233"/>
      <c r="G15" s="233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142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x14ac:dyDescent="0.2">
      <c r="A16" s="220" t="s">
        <v>126</v>
      </c>
      <c r="B16" s="221" t="s">
        <v>70</v>
      </c>
      <c r="C16" s="243" t="s">
        <v>71</v>
      </c>
      <c r="D16" s="222"/>
      <c r="E16" s="223"/>
      <c r="F16" s="224"/>
      <c r="G16" s="224">
        <f>SUMIF(AG17:AG18,"&lt;&gt;NOR",G17:G18)</f>
        <v>0</v>
      </c>
      <c r="H16" s="224"/>
      <c r="I16" s="224">
        <f>SUM(I17:I18)</f>
        <v>0</v>
      </c>
      <c r="J16" s="224"/>
      <c r="K16" s="224">
        <f>SUM(K17:K18)</f>
        <v>0</v>
      </c>
      <c r="L16" s="224"/>
      <c r="M16" s="224">
        <f>SUM(M17:M18)</f>
        <v>0</v>
      </c>
      <c r="N16" s="224"/>
      <c r="O16" s="224">
        <f>SUM(O17:O18)</f>
        <v>0.06</v>
      </c>
      <c r="P16" s="224"/>
      <c r="Q16" s="224">
        <f>SUM(Q17:Q18)</f>
        <v>0</v>
      </c>
      <c r="R16" s="224"/>
      <c r="S16" s="224"/>
      <c r="T16" s="225"/>
      <c r="U16" s="219"/>
      <c r="V16" s="219">
        <f>SUM(V17:V18)</f>
        <v>3.44</v>
      </c>
      <c r="W16" s="219"/>
      <c r="AG16" t="s">
        <v>127</v>
      </c>
    </row>
    <row r="17" spans="1:60" ht="22.5" outlineLevel="1" x14ac:dyDescent="0.2">
      <c r="A17" s="226">
        <v>4</v>
      </c>
      <c r="B17" s="227" t="s">
        <v>145</v>
      </c>
      <c r="C17" s="244" t="s">
        <v>146</v>
      </c>
      <c r="D17" s="228" t="s">
        <v>130</v>
      </c>
      <c r="E17" s="229">
        <v>3.4430000000000001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1.8409999999999999E-2</v>
      </c>
      <c r="O17" s="231">
        <f>ROUND(E17*N17,2)</f>
        <v>0.06</v>
      </c>
      <c r="P17" s="231">
        <v>0</v>
      </c>
      <c r="Q17" s="231">
        <f>ROUND(E17*P17,2)</f>
        <v>0</v>
      </c>
      <c r="R17" s="231" t="s">
        <v>147</v>
      </c>
      <c r="S17" s="231" t="s">
        <v>148</v>
      </c>
      <c r="T17" s="232" t="s">
        <v>132</v>
      </c>
      <c r="U17" s="216">
        <v>1</v>
      </c>
      <c r="V17" s="216">
        <f>ROUND(E17*U17,2)</f>
        <v>3.44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133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14"/>
      <c r="B18" s="215"/>
      <c r="C18" s="245" t="s">
        <v>149</v>
      </c>
      <c r="D18" s="217"/>
      <c r="E18" s="218">
        <v>3.4430000000000001</v>
      </c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135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x14ac:dyDescent="0.2">
      <c r="A19" s="220" t="s">
        <v>126</v>
      </c>
      <c r="B19" s="221" t="s">
        <v>72</v>
      </c>
      <c r="C19" s="243" t="s">
        <v>73</v>
      </c>
      <c r="D19" s="222"/>
      <c r="E19" s="223"/>
      <c r="F19" s="224"/>
      <c r="G19" s="224">
        <f>SUMIF(AG20:AG21,"&lt;&gt;NOR",G20:G21)</f>
        <v>0</v>
      </c>
      <c r="H19" s="224"/>
      <c r="I19" s="224">
        <f>SUM(I20:I21)</f>
        <v>0</v>
      </c>
      <c r="J19" s="224"/>
      <c r="K19" s="224">
        <f>SUM(K20:K21)</f>
        <v>0</v>
      </c>
      <c r="L19" s="224"/>
      <c r="M19" s="224">
        <f>SUM(M20:M21)</f>
        <v>0</v>
      </c>
      <c r="N19" s="224"/>
      <c r="O19" s="224">
        <f>SUM(O20:O21)</f>
        <v>0.01</v>
      </c>
      <c r="P19" s="224"/>
      <c r="Q19" s="224">
        <f>SUM(Q20:Q21)</f>
        <v>0</v>
      </c>
      <c r="R19" s="224"/>
      <c r="S19" s="224"/>
      <c r="T19" s="225"/>
      <c r="U19" s="219"/>
      <c r="V19" s="219">
        <f>SUM(V20:V21)</f>
        <v>0.96</v>
      </c>
      <c r="W19" s="219"/>
      <c r="AG19" t="s">
        <v>127</v>
      </c>
    </row>
    <row r="20" spans="1:60" outlineLevel="1" x14ac:dyDescent="0.2">
      <c r="A20" s="226">
        <v>5</v>
      </c>
      <c r="B20" s="227" t="s">
        <v>150</v>
      </c>
      <c r="C20" s="244" t="s">
        <v>151</v>
      </c>
      <c r="D20" s="228" t="s">
        <v>130</v>
      </c>
      <c r="E20" s="229">
        <v>4.5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31">
        <v>1.58E-3</v>
      </c>
      <c r="O20" s="231">
        <f>ROUND(E20*N20,2)</f>
        <v>0.01</v>
      </c>
      <c r="P20" s="231">
        <v>0</v>
      </c>
      <c r="Q20" s="231">
        <f>ROUND(E20*P20,2)</f>
        <v>0</v>
      </c>
      <c r="R20" s="231" t="s">
        <v>152</v>
      </c>
      <c r="S20" s="231" t="s">
        <v>148</v>
      </c>
      <c r="T20" s="232" t="s">
        <v>148</v>
      </c>
      <c r="U20" s="216">
        <v>0.214</v>
      </c>
      <c r="V20" s="216">
        <f>ROUND(E20*U20,2)</f>
        <v>0.96</v>
      </c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133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45" t="s">
        <v>153</v>
      </c>
      <c r="D21" s="217"/>
      <c r="E21" s="218">
        <v>4.5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135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x14ac:dyDescent="0.2">
      <c r="A22" s="220" t="s">
        <v>126</v>
      </c>
      <c r="B22" s="221" t="s">
        <v>74</v>
      </c>
      <c r="C22" s="243" t="s">
        <v>75</v>
      </c>
      <c r="D22" s="222"/>
      <c r="E22" s="223"/>
      <c r="F22" s="224"/>
      <c r="G22" s="224">
        <f>SUMIF(AG23:AG24,"&lt;&gt;NOR",G23:G24)</f>
        <v>0</v>
      </c>
      <c r="H22" s="224"/>
      <c r="I22" s="224">
        <f>SUM(I23:I24)</f>
        <v>0</v>
      </c>
      <c r="J22" s="224"/>
      <c r="K22" s="224">
        <f>SUM(K23:K24)</f>
        <v>0</v>
      </c>
      <c r="L22" s="224"/>
      <c r="M22" s="224">
        <f>SUM(M23:M24)</f>
        <v>0</v>
      </c>
      <c r="N22" s="224"/>
      <c r="O22" s="224">
        <f>SUM(O23:O24)</f>
        <v>0</v>
      </c>
      <c r="P22" s="224"/>
      <c r="Q22" s="224">
        <f>SUM(Q23:Q24)</f>
        <v>0.09</v>
      </c>
      <c r="R22" s="224"/>
      <c r="S22" s="224"/>
      <c r="T22" s="225"/>
      <c r="U22" s="219"/>
      <c r="V22" s="219">
        <f>SUM(V23:V24)</f>
        <v>1.26</v>
      </c>
      <c r="W22" s="219"/>
      <c r="AG22" t="s">
        <v>127</v>
      </c>
    </row>
    <row r="23" spans="1:60" ht="22.5" outlineLevel="1" x14ac:dyDescent="0.2">
      <c r="A23" s="226">
        <v>6</v>
      </c>
      <c r="B23" s="227" t="s">
        <v>154</v>
      </c>
      <c r="C23" s="244" t="s">
        <v>155</v>
      </c>
      <c r="D23" s="228" t="s">
        <v>156</v>
      </c>
      <c r="E23" s="229">
        <v>1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0.09</v>
      </c>
      <c r="Q23" s="231">
        <f>ROUND(E23*P23,2)</f>
        <v>0.09</v>
      </c>
      <c r="R23" s="231" t="s">
        <v>157</v>
      </c>
      <c r="S23" s="231" t="s">
        <v>148</v>
      </c>
      <c r="T23" s="232" t="s">
        <v>148</v>
      </c>
      <c r="U23" s="216">
        <v>1.2549999999999999</v>
      </c>
      <c r="V23" s="216">
        <f>ROUND(E23*U23,2)</f>
        <v>1.26</v>
      </c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133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47" t="s">
        <v>158</v>
      </c>
      <c r="D24" s="234"/>
      <c r="E24" s="234"/>
      <c r="F24" s="234"/>
      <c r="G24" s="234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159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x14ac:dyDescent="0.2">
      <c r="A25" s="220" t="s">
        <v>126</v>
      </c>
      <c r="B25" s="221" t="s">
        <v>76</v>
      </c>
      <c r="C25" s="243" t="s">
        <v>77</v>
      </c>
      <c r="D25" s="222"/>
      <c r="E25" s="223"/>
      <c r="F25" s="224"/>
      <c r="G25" s="224">
        <f>SUMIF(AG26:AG28,"&lt;&gt;NOR",G26:G28)</f>
        <v>0</v>
      </c>
      <c r="H25" s="224"/>
      <c r="I25" s="224">
        <f>SUM(I26:I28)</f>
        <v>0</v>
      </c>
      <c r="J25" s="224"/>
      <c r="K25" s="224">
        <f>SUM(K26:K28)</f>
        <v>0</v>
      </c>
      <c r="L25" s="224"/>
      <c r="M25" s="224">
        <f>SUM(M26:M28)</f>
        <v>0</v>
      </c>
      <c r="N25" s="224"/>
      <c r="O25" s="224">
        <f>SUM(O26:O28)</f>
        <v>0</v>
      </c>
      <c r="P25" s="224"/>
      <c r="Q25" s="224">
        <f>SUM(Q26:Q28)</f>
        <v>0.05</v>
      </c>
      <c r="R25" s="224"/>
      <c r="S25" s="224"/>
      <c r="T25" s="225"/>
      <c r="U25" s="219"/>
      <c r="V25" s="219">
        <f>SUM(V26:V28)</f>
        <v>0.45</v>
      </c>
      <c r="W25" s="219"/>
      <c r="AG25" t="s">
        <v>127</v>
      </c>
    </row>
    <row r="26" spans="1:60" ht="22.5" outlineLevel="1" x14ac:dyDescent="0.2">
      <c r="A26" s="226">
        <v>7</v>
      </c>
      <c r="B26" s="227" t="s">
        <v>160</v>
      </c>
      <c r="C26" s="244" t="s">
        <v>161</v>
      </c>
      <c r="D26" s="228" t="s">
        <v>130</v>
      </c>
      <c r="E26" s="229">
        <v>0.12565999999999999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31">
        <v>1.65E-3</v>
      </c>
      <c r="O26" s="231">
        <f>ROUND(E26*N26,2)</f>
        <v>0</v>
      </c>
      <c r="P26" s="231">
        <v>0.36499999999999999</v>
      </c>
      <c r="Q26" s="231">
        <f>ROUND(E26*P26,2)</f>
        <v>0.05</v>
      </c>
      <c r="R26" s="231" t="s">
        <v>157</v>
      </c>
      <c r="S26" s="231" t="s">
        <v>148</v>
      </c>
      <c r="T26" s="232" t="s">
        <v>132</v>
      </c>
      <c r="U26" s="216">
        <v>3.5859999999999999</v>
      </c>
      <c r="V26" s="216">
        <f>ROUND(E26*U26,2)</f>
        <v>0.45</v>
      </c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133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14"/>
      <c r="B27" s="215"/>
      <c r="C27" s="247" t="s">
        <v>162</v>
      </c>
      <c r="D27" s="234"/>
      <c r="E27" s="234"/>
      <c r="F27" s="234"/>
      <c r="G27" s="234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159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14"/>
      <c r="B28" s="215"/>
      <c r="C28" s="245" t="s">
        <v>163</v>
      </c>
      <c r="D28" s="217"/>
      <c r="E28" s="218">
        <v>0.12565999999999999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135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x14ac:dyDescent="0.2">
      <c r="A29" s="220" t="s">
        <v>126</v>
      </c>
      <c r="B29" s="221" t="s">
        <v>78</v>
      </c>
      <c r="C29" s="243" t="s">
        <v>79</v>
      </c>
      <c r="D29" s="222"/>
      <c r="E29" s="223"/>
      <c r="F29" s="224"/>
      <c r="G29" s="224">
        <f>SUMIF(AG30:AG31,"&lt;&gt;NOR",G30:G31)</f>
        <v>0</v>
      </c>
      <c r="H29" s="224"/>
      <c r="I29" s="224">
        <f>SUM(I30:I31)</f>
        <v>0</v>
      </c>
      <c r="J29" s="224"/>
      <c r="K29" s="224">
        <f>SUM(K30:K31)</f>
        <v>0</v>
      </c>
      <c r="L29" s="224"/>
      <c r="M29" s="224">
        <f>SUM(M30:M31)</f>
        <v>0</v>
      </c>
      <c r="N29" s="224"/>
      <c r="O29" s="224">
        <f>SUM(O30:O31)</f>
        <v>0.01</v>
      </c>
      <c r="P29" s="224"/>
      <c r="Q29" s="224">
        <f>SUM(Q30:Q31)</f>
        <v>0</v>
      </c>
      <c r="R29" s="224"/>
      <c r="S29" s="224"/>
      <c r="T29" s="225"/>
      <c r="U29" s="219"/>
      <c r="V29" s="219">
        <f>SUM(V30:V31)</f>
        <v>2.54</v>
      </c>
      <c r="W29" s="219"/>
      <c r="AG29" t="s">
        <v>127</v>
      </c>
    </row>
    <row r="30" spans="1:60" outlineLevel="1" x14ac:dyDescent="0.2">
      <c r="A30" s="235">
        <v>8</v>
      </c>
      <c r="B30" s="236" t="s">
        <v>164</v>
      </c>
      <c r="C30" s="248" t="s">
        <v>165</v>
      </c>
      <c r="D30" s="237" t="s">
        <v>156</v>
      </c>
      <c r="E30" s="238">
        <v>1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40">
        <v>8.8000000000000005E-3</v>
      </c>
      <c r="O30" s="240">
        <f>ROUND(E30*N30,2)</f>
        <v>0.01</v>
      </c>
      <c r="P30" s="240">
        <v>0</v>
      </c>
      <c r="Q30" s="240">
        <f>ROUND(E30*P30,2)</f>
        <v>0</v>
      </c>
      <c r="R30" s="240" t="s">
        <v>166</v>
      </c>
      <c r="S30" s="240" t="s">
        <v>148</v>
      </c>
      <c r="T30" s="241" t="s">
        <v>148</v>
      </c>
      <c r="U30" s="216">
        <v>2.54</v>
      </c>
      <c r="V30" s="216">
        <f>ROUND(E30*U30,2)</f>
        <v>2.54</v>
      </c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133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33.75" outlineLevel="1" x14ac:dyDescent="0.2">
      <c r="A31" s="235">
        <v>9</v>
      </c>
      <c r="B31" s="236" t="s">
        <v>167</v>
      </c>
      <c r="C31" s="248" t="s">
        <v>168</v>
      </c>
      <c r="D31" s="237" t="s">
        <v>156</v>
      </c>
      <c r="E31" s="238">
        <v>1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40">
        <v>7.7999999999999999E-4</v>
      </c>
      <c r="O31" s="240">
        <f>ROUND(E31*N31,2)</f>
        <v>0</v>
      </c>
      <c r="P31" s="240">
        <v>0</v>
      </c>
      <c r="Q31" s="240">
        <f>ROUND(E31*P31,2)</f>
        <v>0</v>
      </c>
      <c r="R31" s="240" t="s">
        <v>169</v>
      </c>
      <c r="S31" s="240" t="s">
        <v>148</v>
      </c>
      <c r="T31" s="241" t="s">
        <v>148</v>
      </c>
      <c r="U31" s="216">
        <v>0</v>
      </c>
      <c r="V31" s="216">
        <f>ROUND(E31*U31,2)</f>
        <v>0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170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x14ac:dyDescent="0.2">
      <c r="A32" s="220" t="s">
        <v>126</v>
      </c>
      <c r="B32" s="221" t="s">
        <v>80</v>
      </c>
      <c r="C32" s="243" t="s">
        <v>81</v>
      </c>
      <c r="D32" s="222"/>
      <c r="E32" s="223"/>
      <c r="F32" s="224"/>
      <c r="G32" s="224">
        <f>SUMIF(AG33:AG33,"&lt;&gt;NOR",G33:G33)</f>
        <v>0</v>
      </c>
      <c r="H32" s="224"/>
      <c r="I32" s="224">
        <f>SUM(I33:I33)</f>
        <v>0</v>
      </c>
      <c r="J32" s="224"/>
      <c r="K32" s="224">
        <f>SUM(K33:K33)</f>
        <v>0</v>
      </c>
      <c r="L32" s="224"/>
      <c r="M32" s="224">
        <f>SUM(M33:M33)</f>
        <v>0</v>
      </c>
      <c r="N32" s="224"/>
      <c r="O32" s="224">
        <f>SUM(O33:O33)</f>
        <v>0</v>
      </c>
      <c r="P32" s="224"/>
      <c r="Q32" s="224">
        <f>SUM(Q33:Q33)</f>
        <v>0</v>
      </c>
      <c r="R32" s="224"/>
      <c r="S32" s="224"/>
      <c r="T32" s="225"/>
      <c r="U32" s="219"/>
      <c r="V32" s="219">
        <f>SUM(V33:V33)</f>
        <v>0.32</v>
      </c>
      <c r="W32" s="219"/>
      <c r="AG32" t="s">
        <v>127</v>
      </c>
    </row>
    <row r="33" spans="1:60" ht="22.5" outlineLevel="1" x14ac:dyDescent="0.2">
      <c r="A33" s="235">
        <v>10</v>
      </c>
      <c r="B33" s="236" t="s">
        <v>171</v>
      </c>
      <c r="C33" s="248" t="s">
        <v>172</v>
      </c>
      <c r="D33" s="237" t="s">
        <v>130</v>
      </c>
      <c r="E33" s="238">
        <v>1</v>
      </c>
      <c r="F33" s="239"/>
      <c r="G33" s="240">
        <f>ROUND(E33*F33,2)</f>
        <v>0</v>
      </c>
      <c r="H33" s="239"/>
      <c r="I33" s="240">
        <f>ROUND(E33*H33,2)</f>
        <v>0</v>
      </c>
      <c r="J33" s="239"/>
      <c r="K33" s="240">
        <f>ROUND(E33*J33,2)</f>
        <v>0</v>
      </c>
      <c r="L33" s="240">
        <v>21</v>
      </c>
      <c r="M33" s="240">
        <f>G33*(1+L33/100)</f>
        <v>0</v>
      </c>
      <c r="N33" s="240">
        <v>2.6099999999999999E-3</v>
      </c>
      <c r="O33" s="240">
        <f>ROUND(E33*N33,2)</f>
        <v>0</v>
      </c>
      <c r="P33" s="240">
        <v>0</v>
      </c>
      <c r="Q33" s="240">
        <f>ROUND(E33*P33,2)</f>
        <v>0</v>
      </c>
      <c r="R33" s="240" t="s">
        <v>166</v>
      </c>
      <c r="S33" s="240" t="s">
        <v>148</v>
      </c>
      <c r="T33" s="241" t="s">
        <v>148</v>
      </c>
      <c r="U33" s="216">
        <v>0.317</v>
      </c>
      <c r="V33" s="216">
        <f>ROUND(E33*U33,2)</f>
        <v>0.32</v>
      </c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133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x14ac:dyDescent="0.2">
      <c r="A34" s="220" t="s">
        <v>126</v>
      </c>
      <c r="B34" s="221" t="s">
        <v>82</v>
      </c>
      <c r="C34" s="243" t="s">
        <v>83</v>
      </c>
      <c r="D34" s="222"/>
      <c r="E34" s="223"/>
      <c r="F34" s="224"/>
      <c r="G34" s="224">
        <f>SUMIF(AG35:AG38,"&lt;&gt;NOR",G35:G38)</f>
        <v>0</v>
      </c>
      <c r="H34" s="224"/>
      <c r="I34" s="224">
        <f>SUM(I35:I38)</f>
        <v>0</v>
      </c>
      <c r="J34" s="224"/>
      <c r="K34" s="224">
        <f>SUM(K35:K38)</f>
        <v>0</v>
      </c>
      <c r="L34" s="224"/>
      <c r="M34" s="224">
        <f>SUM(M35:M38)</f>
        <v>0</v>
      </c>
      <c r="N34" s="224"/>
      <c r="O34" s="224">
        <f>SUM(O35:O38)</f>
        <v>0</v>
      </c>
      <c r="P34" s="224"/>
      <c r="Q34" s="224">
        <f>SUM(Q35:Q38)</f>
        <v>0</v>
      </c>
      <c r="R34" s="224"/>
      <c r="S34" s="224"/>
      <c r="T34" s="225"/>
      <c r="U34" s="219"/>
      <c r="V34" s="219">
        <f>SUM(V35:V38)</f>
        <v>6.98</v>
      </c>
      <c r="W34" s="219"/>
      <c r="AG34" t="s">
        <v>127</v>
      </c>
    </row>
    <row r="35" spans="1:60" ht="22.5" outlineLevel="1" x14ac:dyDescent="0.2">
      <c r="A35" s="226">
        <v>11</v>
      </c>
      <c r="B35" s="227" t="s">
        <v>173</v>
      </c>
      <c r="C35" s="244" t="s">
        <v>174</v>
      </c>
      <c r="D35" s="228" t="s">
        <v>130</v>
      </c>
      <c r="E35" s="229">
        <v>7.37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31">
        <v>5.4000000000000001E-4</v>
      </c>
      <c r="O35" s="231">
        <f>ROUND(E35*N35,2)</f>
        <v>0</v>
      </c>
      <c r="P35" s="231">
        <v>0</v>
      </c>
      <c r="Q35" s="231">
        <f>ROUND(E35*P35,2)</f>
        <v>0</v>
      </c>
      <c r="R35" s="231" t="s">
        <v>175</v>
      </c>
      <c r="S35" s="231" t="s">
        <v>148</v>
      </c>
      <c r="T35" s="232" t="s">
        <v>139</v>
      </c>
      <c r="U35" s="216">
        <v>0.71699999999999997</v>
      </c>
      <c r="V35" s="216">
        <f>ROUND(E35*U35,2)</f>
        <v>5.28</v>
      </c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133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14"/>
      <c r="B36" s="215"/>
      <c r="C36" s="245" t="s">
        <v>176</v>
      </c>
      <c r="D36" s="217"/>
      <c r="E36" s="218">
        <v>2.4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135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14"/>
      <c r="B37" s="215"/>
      <c r="C37" s="245" t="s">
        <v>177</v>
      </c>
      <c r="D37" s="217"/>
      <c r="E37" s="218">
        <v>4.97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135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35">
        <v>12</v>
      </c>
      <c r="B38" s="236" t="s">
        <v>178</v>
      </c>
      <c r="C38" s="248" t="s">
        <v>179</v>
      </c>
      <c r="D38" s="237" t="s">
        <v>156</v>
      </c>
      <c r="E38" s="238">
        <v>1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40">
        <v>2.9399999999999999E-3</v>
      </c>
      <c r="O38" s="240">
        <f>ROUND(E38*N38,2)</f>
        <v>0</v>
      </c>
      <c r="P38" s="240">
        <v>0</v>
      </c>
      <c r="Q38" s="240">
        <f>ROUND(E38*P38,2)</f>
        <v>0</v>
      </c>
      <c r="R38" s="240"/>
      <c r="S38" s="240" t="s">
        <v>131</v>
      </c>
      <c r="T38" s="241" t="s">
        <v>148</v>
      </c>
      <c r="U38" s="216">
        <v>1.6950000000000001</v>
      </c>
      <c r="V38" s="216">
        <f>ROUND(E38*U38,2)</f>
        <v>1.7</v>
      </c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133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x14ac:dyDescent="0.2">
      <c r="A39" s="220" t="s">
        <v>126</v>
      </c>
      <c r="B39" s="221" t="s">
        <v>84</v>
      </c>
      <c r="C39" s="243" t="s">
        <v>85</v>
      </c>
      <c r="D39" s="222"/>
      <c r="E39" s="223"/>
      <c r="F39" s="224"/>
      <c r="G39" s="224">
        <f>SUMIF(AG40:AG75,"&lt;&gt;NOR",G40:G75)</f>
        <v>0</v>
      </c>
      <c r="H39" s="224"/>
      <c r="I39" s="224">
        <f>SUM(I40:I75)</f>
        <v>0</v>
      </c>
      <c r="J39" s="224"/>
      <c r="K39" s="224">
        <f>SUM(K40:K75)</f>
        <v>0</v>
      </c>
      <c r="L39" s="224"/>
      <c r="M39" s="224">
        <f>SUM(M40:M75)</f>
        <v>0</v>
      </c>
      <c r="N39" s="224"/>
      <c r="O39" s="224">
        <f>SUM(O40:O75)</f>
        <v>0.15000000000000002</v>
      </c>
      <c r="P39" s="224"/>
      <c r="Q39" s="224">
        <f>SUM(Q40:Q75)</f>
        <v>0</v>
      </c>
      <c r="R39" s="224"/>
      <c r="S39" s="224"/>
      <c r="T39" s="225"/>
      <c r="U39" s="219"/>
      <c r="V39" s="219">
        <f>SUM(V40:V75)</f>
        <v>13.1</v>
      </c>
      <c r="W39" s="219"/>
      <c r="AG39" t="s">
        <v>127</v>
      </c>
    </row>
    <row r="40" spans="1:60" ht="22.5" outlineLevel="1" x14ac:dyDescent="0.2">
      <c r="A40" s="226">
        <v>13</v>
      </c>
      <c r="B40" s="227" t="s">
        <v>180</v>
      </c>
      <c r="C40" s="244" t="s">
        <v>181</v>
      </c>
      <c r="D40" s="228" t="s">
        <v>138</v>
      </c>
      <c r="E40" s="229">
        <v>0.95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 t="s">
        <v>182</v>
      </c>
      <c r="S40" s="231" t="s">
        <v>148</v>
      </c>
      <c r="T40" s="232" t="s">
        <v>148</v>
      </c>
      <c r="U40" s="216">
        <v>1.37</v>
      </c>
      <c r="V40" s="216">
        <f>ROUND(E40*U40,2)</f>
        <v>1.3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133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14"/>
      <c r="B41" s="215"/>
      <c r="C41" s="245" t="s">
        <v>183</v>
      </c>
      <c r="D41" s="217"/>
      <c r="E41" s="218">
        <v>0.15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135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14"/>
      <c r="B42" s="215"/>
      <c r="C42" s="245" t="s">
        <v>184</v>
      </c>
      <c r="D42" s="217"/>
      <c r="E42" s="218">
        <v>0.8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135</v>
      </c>
      <c r="AH42" s="207">
        <v>0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26">
        <v>14</v>
      </c>
      <c r="B43" s="227" t="s">
        <v>185</v>
      </c>
      <c r="C43" s="244" t="s">
        <v>186</v>
      </c>
      <c r="D43" s="228" t="s">
        <v>138</v>
      </c>
      <c r="E43" s="229">
        <v>7.7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 t="s">
        <v>182</v>
      </c>
      <c r="S43" s="231" t="s">
        <v>148</v>
      </c>
      <c r="T43" s="232" t="s">
        <v>148</v>
      </c>
      <c r="U43" s="216">
        <v>0.85</v>
      </c>
      <c r="V43" s="216">
        <f>ROUND(E43*U43,2)</f>
        <v>6.55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133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14"/>
      <c r="B44" s="215"/>
      <c r="C44" s="245" t="s">
        <v>187</v>
      </c>
      <c r="D44" s="217"/>
      <c r="E44" s="218">
        <v>3.2</v>
      </c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135</v>
      </c>
      <c r="AH44" s="207">
        <v>5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14"/>
      <c r="B45" s="215"/>
      <c r="C45" s="245" t="s">
        <v>188</v>
      </c>
      <c r="D45" s="217"/>
      <c r="E45" s="218">
        <v>4.5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135</v>
      </c>
      <c r="AH45" s="207">
        <v>5</v>
      </c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ht="22.5" outlineLevel="1" x14ac:dyDescent="0.2">
      <c r="A46" s="226">
        <v>15</v>
      </c>
      <c r="B46" s="227" t="s">
        <v>189</v>
      </c>
      <c r="C46" s="244" t="s">
        <v>190</v>
      </c>
      <c r="D46" s="228" t="s">
        <v>156</v>
      </c>
      <c r="E46" s="229">
        <v>1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1" t="s">
        <v>182</v>
      </c>
      <c r="S46" s="231" t="s">
        <v>148</v>
      </c>
      <c r="T46" s="232" t="s">
        <v>148</v>
      </c>
      <c r="U46" s="216">
        <v>0.69</v>
      </c>
      <c r="V46" s="216">
        <f>ROUND(E46*U46,2)</f>
        <v>0.69</v>
      </c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133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14"/>
      <c r="B47" s="215"/>
      <c r="C47" s="245" t="s">
        <v>191</v>
      </c>
      <c r="D47" s="217"/>
      <c r="E47" s="218">
        <v>1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135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ht="22.5" outlineLevel="1" x14ac:dyDescent="0.2">
      <c r="A48" s="226">
        <v>16</v>
      </c>
      <c r="B48" s="227" t="s">
        <v>192</v>
      </c>
      <c r="C48" s="244" t="s">
        <v>193</v>
      </c>
      <c r="D48" s="228" t="s">
        <v>156</v>
      </c>
      <c r="E48" s="229">
        <v>1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 t="s">
        <v>182</v>
      </c>
      <c r="S48" s="231" t="s">
        <v>148</v>
      </c>
      <c r="T48" s="232" t="s">
        <v>148</v>
      </c>
      <c r="U48" s="216">
        <v>0.83</v>
      </c>
      <c r="V48" s="216">
        <f>ROUND(E48*U48,2)</f>
        <v>0.83</v>
      </c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133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14"/>
      <c r="B49" s="215"/>
      <c r="C49" s="245" t="s">
        <v>194</v>
      </c>
      <c r="D49" s="217"/>
      <c r="E49" s="218">
        <v>1</v>
      </c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135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ht="22.5" outlineLevel="1" x14ac:dyDescent="0.2">
      <c r="A50" s="226">
        <v>17</v>
      </c>
      <c r="B50" s="227" t="s">
        <v>195</v>
      </c>
      <c r="C50" s="244" t="s">
        <v>196</v>
      </c>
      <c r="D50" s="228" t="s">
        <v>156</v>
      </c>
      <c r="E50" s="229">
        <v>1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 t="s">
        <v>182</v>
      </c>
      <c r="S50" s="231" t="s">
        <v>148</v>
      </c>
      <c r="T50" s="232" t="s">
        <v>148</v>
      </c>
      <c r="U50" s="216">
        <v>1.33</v>
      </c>
      <c r="V50" s="216">
        <f>ROUND(E50*U50,2)</f>
        <v>1.33</v>
      </c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133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14"/>
      <c r="B51" s="215"/>
      <c r="C51" s="245" t="s">
        <v>197</v>
      </c>
      <c r="D51" s="217"/>
      <c r="E51" s="218">
        <v>1</v>
      </c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135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22.5" outlineLevel="1" x14ac:dyDescent="0.2">
      <c r="A52" s="226">
        <v>18</v>
      </c>
      <c r="B52" s="227" t="s">
        <v>198</v>
      </c>
      <c r="C52" s="244" t="s">
        <v>199</v>
      </c>
      <c r="D52" s="228" t="s">
        <v>156</v>
      </c>
      <c r="E52" s="229">
        <v>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 t="s">
        <v>182</v>
      </c>
      <c r="S52" s="231" t="s">
        <v>148</v>
      </c>
      <c r="T52" s="232" t="s">
        <v>148</v>
      </c>
      <c r="U52" s="216">
        <v>2.1</v>
      </c>
      <c r="V52" s="216">
        <f>ROUND(E52*U52,2)</f>
        <v>2.1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133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45" t="s">
        <v>200</v>
      </c>
      <c r="D53" s="217"/>
      <c r="E53" s="218">
        <v>1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135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ht="22.5" outlineLevel="1" x14ac:dyDescent="0.2">
      <c r="A54" s="226">
        <v>19</v>
      </c>
      <c r="B54" s="227" t="s">
        <v>201</v>
      </c>
      <c r="C54" s="244" t="s">
        <v>202</v>
      </c>
      <c r="D54" s="228" t="s">
        <v>156</v>
      </c>
      <c r="E54" s="229">
        <v>2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31">
        <v>2.5000000000000001E-4</v>
      </c>
      <c r="O54" s="231">
        <f>ROUND(E54*N54,2)</f>
        <v>0</v>
      </c>
      <c r="P54" s="231">
        <v>0</v>
      </c>
      <c r="Q54" s="231">
        <f>ROUND(E54*P54,2)</f>
        <v>0</v>
      </c>
      <c r="R54" s="231" t="s">
        <v>203</v>
      </c>
      <c r="S54" s="231" t="s">
        <v>148</v>
      </c>
      <c r="T54" s="232" t="s">
        <v>148</v>
      </c>
      <c r="U54" s="216">
        <v>0.15</v>
      </c>
      <c r="V54" s="216">
        <f>ROUND(E54*U54,2)</f>
        <v>0.3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133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14"/>
      <c r="B55" s="215"/>
      <c r="C55" s="245" t="s">
        <v>204</v>
      </c>
      <c r="D55" s="217"/>
      <c r="E55" s="218">
        <v>2</v>
      </c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135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26">
        <v>20</v>
      </c>
      <c r="B56" s="227" t="s">
        <v>205</v>
      </c>
      <c r="C56" s="244" t="s">
        <v>206</v>
      </c>
      <c r="D56" s="228" t="s">
        <v>156</v>
      </c>
      <c r="E56" s="229">
        <v>1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31">
        <v>1.4800000000000001E-2</v>
      </c>
      <c r="O56" s="231">
        <f>ROUND(E56*N56,2)</f>
        <v>0.01</v>
      </c>
      <c r="P56" s="231">
        <v>0</v>
      </c>
      <c r="Q56" s="231">
        <f>ROUND(E56*P56,2)</f>
        <v>0</v>
      </c>
      <c r="R56" s="231"/>
      <c r="S56" s="231" t="s">
        <v>131</v>
      </c>
      <c r="T56" s="232" t="s">
        <v>148</v>
      </c>
      <c r="U56" s="216">
        <v>0</v>
      </c>
      <c r="V56" s="216">
        <f>ROUND(E56*U56,2)</f>
        <v>0</v>
      </c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170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14"/>
      <c r="B57" s="215"/>
      <c r="C57" s="245" t="s">
        <v>200</v>
      </c>
      <c r="D57" s="217"/>
      <c r="E57" s="218">
        <v>1</v>
      </c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135</v>
      </c>
      <c r="AH57" s="207">
        <v>0</v>
      </c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26">
        <v>21</v>
      </c>
      <c r="B58" s="227" t="s">
        <v>207</v>
      </c>
      <c r="C58" s="244" t="s">
        <v>208</v>
      </c>
      <c r="D58" s="228" t="s">
        <v>156</v>
      </c>
      <c r="E58" s="229">
        <v>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21</v>
      </c>
      <c r="M58" s="231">
        <f>G58*(1+L58/100)</f>
        <v>0</v>
      </c>
      <c r="N58" s="231">
        <v>8.6999999999999994E-3</v>
      </c>
      <c r="O58" s="231">
        <f>ROUND(E58*N58,2)</f>
        <v>0.01</v>
      </c>
      <c r="P58" s="231">
        <v>0</v>
      </c>
      <c r="Q58" s="231">
        <f>ROUND(E58*P58,2)</f>
        <v>0</v>
      </c>
      <c r="R58" s="231"/>
      <c r="S58" s="231" t="s">
        <v>131</v>
      </c>
      <c r="T58" s="232" t="s">
        <v>139</v>
      </c>
      <c r="U58" s="216">
        <v>0</v>
      </c>
      <c r="V58" s="216">
        <f>ROUND(E58*U58,2)</f>
        <v>0</v>
      </c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170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14"/>
      <c r="B59" s="215"/>
      <c r="C59" s="245" t="s">
        <v>197</v>
      </c>
      <c r="D59" s="217"/>
      <c r="E59" s="218">
        <v>1</v>
      </c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135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ht="22.5" outlineLevel="1" x14ac:dyDescent="0.2">
      <c r="A60" s="226">
        <v>22</v>
      </c>
      <c r="B60" s="227" t="s">
        <v>209</v>
      </c>
      <c r="C60" s="244" t="s">
        <v>210</v>
      </c>
      <c r="D60" s="228" t="s">
        <v>156</v>
      </c>
      <c r="E60" s="229">
        <v>1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31">
        <v>1.4999999999999999E-2</v>
      </c>
      <c r="O60" s="231">
        <f>ROUND(E60*N60,2)</f>
        <v>0.02</v>
      </c>
      <c r="P60" s="231">
        <v>0</v>
      </c>
      <c r="Q60" s="231">
        <f>ROUND(E60*P60,2)</f>
        <v>0</v>
      </c>
      <c r="R60" s="231" t="s">
        <v>169</v>
      </c>
      <c r="S60" s="231" t="s">
        <v>148</v>
      </c>
      <c r="T60" s="232" t="s">
        <v>148</v>
      </c>
      <c r="U60" s="216">
        <v>0</v>
      </c>
      <c r="V60" s="216">
        <f>ROUND(E60*U60,2)</f>
        <v>0</v>
      </c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170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14"/>
      <c r="B61" s="215"/>
      <c r="C61" s="245" t="s">
        <v>191</v>
      </c>
      <c r="D61" s="217"/>
      <c r="E61" s="218">
        <v>1</v>
      </c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135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26">
        <v>23</v>
      </c>
      <c r="B62" s="227" t="s">
        <v>211</v>
      </c>
      <c r="C62" s="244" t="s">
        <v>212</v>
      </c>
      <c r="D62" s="228" t="s">
        <v>156</v>
      </c>
      <c r="E62" s="229">
        <v>1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21</v>
      </c>
      <c r="M62" s="231">
        <f>G62*(1+L62/100)</f>
        <v>0</v>
      </c>
      <c r="N62" s="231">
        <v>5.1999999999999998E-3</v>
      </c>
      <c r="O62" s="231">
        <f>ROUND(E62*N62,2)</f>
        <v>0.01</v>
      </c>
      <c r="P62" s="231">
        <v>0</v>
      </c>
      <c r="Q62" s="231">
        <f>ROUND(E62*P62,2)</f>
        <v>0</v>
      </c>
      <c r="R62" s="231"/>
      <c r="S62" s="231" t="s">
        <v>131</v>
      </c>
      <c r="T62" s="232" t="s">
        <v>139</v>
      </c>
      <c r="U62" s="216">
        <v>0</v>
      </c>
      <c r="V62" s="216">
        <f>ROUND(E62*U62,2)</f>
        <v>0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170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14"/>
      <c r="B63" s="215"/>
      <c r="C63" s="245" t="s">
        <v>194</v>
      </c>
      <c r="D63" s="217"/>
      <c r="E63" s="218">
        <v>1</v>
      </c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135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26">
        <v>24</v>
      </c>
      <c r="B64" s="227" t="s">
        <v>213</v>
      </c>
      <c r="C64" s="244" t="s">
        <v>214</v>
      </c>
      <c r="D64" s="228" t="s">
        <v>138</v>
      </c>
      <c r="E64" s="229">
        <v>4.5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21</v>
      </c>
      <c r="M64" s="231">
        <f>G64*(1+L64/100)</f>
        <v>0</v>
      </c>
      <c r="N64" s="231">
        <v>5.8100000000000001E-3</v>
      </c>
      <c r="O64" s="231">
        <f>ROUND(E64*N64,2)</f>
        <v>0.03</v>
      </c>
      <c r="P64" s="231">
        <v>0</v>
      </c>
      <c r="Q64" s="231">
        <f>ROUND(E64*P64,2)</f>
        <v>0</v>
      </c>
      <c r="R64" s="231"/>
      <c r="S64" s="231" t="s">
        <v>131</v>
      </c>
      <c r="T64" s="232" t="s">
        <v>148</v>
      </c>
      <c r="U64" s="216">
        <v>0</v>
      </c>
      <c r="V64" s="216">
        <f>ROUND(E64*U64,2)</f>
        <v>0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170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14"/>
      <c r="B65" s="215"/>
      <c r="C65" s="245" t="s">
        <v>215</v>
      </c>
      <c r="D65" s="217"/>
      <c r="E65" s="218">
        <v>3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135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14"/>
      <c r="B66" s="215"/>
      <c r="C66" s="245" t="s">
        <v>216</v>
      </c>
      <c r="D66" s="217"/>
      <c r="E66" s="218">
        <v>1.5</v>
      </c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135</v>
      </c>
      <c r="AH66" s="207">
        <v>0</v>
      </c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26">
        <v>25</v>
      </c>
      <c r="B67" s="227" t="s">
        <v>217</v>
      </c>
      <c r="C67" s="244" t="s">
        <v>218</v>
      </c>
      <c r="D67" s="228" t="s">
        <v>138</v>
      </c>
      <c r="E67" s="229">
        <v>3.2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31">
        <v>5.4099999999999999E-3</v>
      </c>
      <c r="O67" s="231">
        <f>ROUND(E67*N67,2)</f>
        <v>0.02</v>
      </c>
      <c r="P67" s="231">
        <v>0</v>
      </c>
      <c r="Q67" s="231">
        <f>ROUND(E67*P67,2)</f>
        <v>0</v>
      </c>
      <c r="R67" s="231"/>
      <c r="S67" s="231" t="s">
        <v>131</v>
      </c>
      <c r="T67" s="232" t="s">
        <v>148</v>
      </c>
      <c r="U67" s="216">
        <v>0</v>
      </c>
      <c r="V67" s="216">
        <f>ROUND(E67*U67,2)</f>
        <v>0</v>
      </c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170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14"/>
      <c r="B68" s="215"/>
      <c r="C68" s="245" t="s">
        <v>219</v>
      </c>
      <c r="D68" s="217"/>
      <c r="E68" s="218">
        <v>2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135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14"/>
      <c r="B69" s="215"/>
      <c r="C69" s="245" t="s">
        <v>220</v>
      </c>
      <c r="D69" s="217"/>
      <c r="E69" s="218">
        <v>1.2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135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26">
        <v>26</v>
      </c>
      <c r="B70" s="227" t="s">
        <v>221</v>
      </c>
      <c r="C70" s="244" t="s">
        <v>222</v>
      </c>
      <c r="D70" s="228" t="s">
        <v>156</v>
      </c>
      <c r="E70" s="229">
        <v>1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21</v>
      </c>
      <c r="M70" s="231">
        <f>G70*(1+L70/100)</f>
        <v>0</v>
      </c>
      <c r="N70" s="231">
        <v>1.536E-2</v>
      </c>
      <c r="O70" s="231">
        <f>ROUND(E70*N70,2)</f>
        <v>0.02</v>
      </c>
      <c r="P70" s="231">
        <v>0</v>
      </c>
      <c r="Q70" s="231">
        <f>ROUND(E70*P70,2)</f>
        <v>0</v>
      </c>
      <c r="R70" s="231"/>
      <c r="S70" s="231" t="s">
        <v>131</v>
      </c>
      <c r="T70" s="232" t="s">
        <v>148</v>
      </c>
      <c r="U70" s="216">
        <v>0</v>
      </c>
      <c r="V70" s="216">
        <f>ROUND(E70*U70,2)</f>
        <v>0</v>
      </c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170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14"/>
      <c r="B71" s="215"/>
      <c r="C71" s="245" t="s">
        <v>223</v>
      </c>
      <c r="D71" s="217"/>
      <c r="E71" s="218">
        <v>1</v>
      </c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135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26">
        <v>27</v>
      </c>
      <c r="B72" s="227" t="s">
        <v>224</v>
      </c>
      <c r="C72" s="244" t="s">
        <v>225</v>
      </c>
      <c r="D72" s="228" t="s">
        <v>156</v>
      </c>
      <c r="E72" s="229">
        <v>1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21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131</v>
      </c>
      <c r="T72" s="232" t="s">
        <v>148</v>
      </c>
      <c r="U72" s="216">
        <v>0</v>
      </c>
      <c r="V72" s="216">
        <f>ROUND(E72*U72,2)</f>
        <v>0</v>
      </c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170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14"/>
      <c r="B73" s="215"/>
      <c r="C73" s="245" t="s">
        <v>226</v>
      </c>
      <c r="D73" s="217"/>
      <c r="E73" s="218">
        <v>1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135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ht="22.5" outlineLevel="1" x14ac:dyDescent="0.2">
      <c r="A74" s="226">
        <v>28</v>
      </c>
      <c r="B74" s="227" t="s">
        <v>227</v>
      </c>
      <c r="C74" s="244" t="s">
        <v>228</v>
      </c>
      <c r="D74" s="228" t="s">
        <v>156</v>
      </c>
      <c r="E74" s="229">
        <v>1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31">
        <v>3.1E-2</v>
      </c>
      <c r="O74" s="231">
        <f>ROUND(E74*N74,2)</f>
        <v>0.03</v>
      </c>
      <c r="P74" s="231">
        <v>0</v>
      </c>
      <c r="Q74" s="231">
        <f>ROUND(E74*P74,2)</f>
        <v>0</v>
      </c>
      <c r="R74" s="231" t="s">
        <v>169</v>
      </c>
      <c r="S74" s="231" t="s">
        <v>148</v>
      </c>
      <c r="T74" s="232" t="s">
        <v>148</v>
      </c>
      <c r="U74" s="216">
        <v>0</v>
      </c>
      <c r="V74" s="216">
        <f>ROUND(E74*U74,2)</f>
        <v>0</v>
      </c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170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14"/>
      <c r="B75" s="215"/>
      <c r="C75" s="245" t="s">
        <v>191</v>
      </c>
      <c r="D75" s="217"/>
      <c r="E75" s="218">
        <v>1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135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x14ac:dyDescent="0.2">
      <c r="A76" s="220" t="s">
        <v>126</v>
      </c>
      <c r="B76" s="221" t="s">
        <v>86</v>
      </c>
      <c r="C76" s="243" t="s">
        <v>87</v>
      </c>
      <c r="D76" s="222"/>
      <c r="E76" s="223"/>
      <c r="F76" s="224"/>
      <c r="G76" s="224">
        <f>SUMIF(AG77:AG77,"&lt;&gt;NOR",G77:G77)</f>
        <v>0</v>
      </c>
      <c r="H76" s="224"/>
      <c r="I76" s="224">
        <f>SUM(I77:I77)</f>
        <v>0</v>
      </c>
      <c r="J76" s="224"/>
      <c r="K76" s="224">
        <f>SUM(K77:K77)</f>
        <v>0</v>
      </c>
      <c r="L76" s="224"/>
      <c r="M76" s="224">
        <f>SUM(M77:M77)</f>
        <v>0</v>
      </c>
      <c r="N76" s="224"/>
      <c r="O76" s="224">
        <f>SUM(O77:O77)</f>
        <v>0</v>
      </c>
      <c r="P76" s="224"/>
      <c r="Q76" s="224">
        <f>SUM(Q77:Q77)</f>
        <v>0</v>
      </c>
      <c r="R76" s="224"/>
      <c r="S76" s="224"/>
      <c r="T76" s="225"/>
      <c r="U76" s="219"/>
      <c r="V76" s="219">
        <f>SUM(V77:V77)</f>
        <v>1.24</v>
      </c>
      <c r="W76" s="219"/>
      <c r="AG76" t="s">
        <v>127</v>
      </c>
    </row>
    <row r="77" spans="1:60" outlineLevel="1" x14ac:dyDescent="0.2">
      <c r="A77" s="235">
        <v>29</v>
      </c>
      <c r="B77" s="236" t="s">
        <v>229</v>
      </c>
      <c r="C77" s="248" t="s">
        <v>230</v>
      </c>
      <c r="D77" s="237" t="s">
        <v>138</v>
      </c>
      <c r="E77" s="238">
        <v>3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40">
        <v>3.1E-4</v>
      </c>
      <c r="O77" s="240">
        <f>ROUND(E77*N77,2)</f>
        <v>0</v>
      </c>
      <c r="P77" s="240">
        <v>0</v>
      </c>
      <c r="Q77" s="240">
        <f>ROUND(E77*P77,2)</f>
        <v>0</v>
      </c>
      <c r="R77" s="240"/>
      <c r="S77" s="240" t="s">
        <v>131</v>
      </c>
      <c r="T77" s="241" t="s">
        <v>139</v>
      </c>
      <c r="U77" s="216">
        <v>0.41199999999999998</v>
      </c>
      <c r="V77" s="216">
        <f>ROUND(E77*U77,2)</f>
        <v>1.24</v>
      </c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133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x14ac:dyDescent="0.2">
      <c r="A78" s="220" t="s">
        <v>126</v>
      </c>
      <c r="B78" s="221" t="s">
        <v>88</v>
      </c>
      <c r="C78" s="243" t="s">
        <v>89</v>
      </c>
      <c r="D78" s="222"/>
      <c r="E78" s="223"/>
      <c r="F78" s="224"/>
      <c r="G78" s="224">
        <f>SUMIF(AG79:AG90,"&lt;&gt;NOR",G79:G90)</f>
        <v>0</v>
      </c>
      <c r="H78" s="224"/>
      <c r="I78" s="224">
        <f>SUM(I79:I90)</f>
        <v>0</v>
      </c>
      <c r="J78" s="224"/>
      <c r="K78" s="224">
        <f>SUM(K79:K90)</f>
        <v>0</v>
      </c>
      <c r="L78" s="224"/>
      <c r="M78" s="224">
        <f>SUM(M79:M90)</f>
        <v>0</v>
      </c>
      <c r="N78" s="224"/>
      <c r="O78" s="224">
        <f>SUM(O79:O90)</f>
        <v>6.9999999999999993E-2</v>
      </c>
      <c r="P78" s="224"/>
      <c r="Q78" s="224">
        <f>SUM(Q79:Q90)</f>
        <v>0</v>
      </c>
      <c r="R78" s="224"/>
      <c r="S78" s="224"/>
      <c r="T78" s="225"/>
      <c r="U78" s="219"/>
      <c r="V78" s="219">
        <f>SUM(V79:V90)</f>
        <v>6.9700000000000006</v>
      </c>
      <c r="W78" s="219"/>
      <c r="AG78" t="s">
        <v>127</v>
      </c>
    </row>
    <row r="79" spans="1:60" outlineLevel="1" x14ac:dyDescent="0.2">
      <c r="A79" s="226">
        <v>30</v>
      </c>
      <c r="B79" s="227" t="s">
        <v>231</v>
      </c>
      <c r="C79" s="244" t="s">
        <v>232</v>
      </c>
      <c r="D79" s="228" t="s">
        <v>156</v>
      </c>
      <c r="E79" s="229">
        <v>1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21</v>
      </c>
      <c r="M79" s="231">
        <f>G79*(1+L79/100)</f>
        <v>0</v>
      </c>
      <c r="N79" s="231">
        <v>8.0999999999999996E-4</v>
      </c>
      <c r="O79" s="231">
        <f>ROUND(E79*N79,2)</f>
        <v>0</v>
      </c>
      <c r="P79" s="231">
        <v>0</v>
      </c>
      <c r="Q79" s="231">
        <f>ROUND(E79*P79,2)</f>
        <v>0</v>
      </c>
      <c r="R79" s="231" t="s">
        <v>233</v>
      </c>
      <c r="S79" s="231" t="s">
        <v>148</v>
      </c>
      <c r="T79" s="232" t="s">
        <v>148</v>
      </c>
      <c r="U79" s="216">
        <v>5.25</v>
      </c>
      <c r="V79" s="216">
        <f>ROUND(E79*U79,2)</f>
        <v>5.25</v>
      </c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133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14"/>
      <c r="B80" s="215"/>
      <c r="C80" s="245" t="s">
        <v>234</v>
      </c>
      <c r="D80" s="217"/>
      <c r="E80" s="218">
        <v>1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135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26">
        <v>31</v>
      </c>
      <c r="B81" s="227" t="s">
        <v>235</v>
      </c>
      <c r="C81" s="244" t="s">
        <v>236</v>
      </c>
      <c r="D81" s="228" t="s">
        <v>156</v>
      </c>
      <c r="E81" s="229">
        <v>2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21</v>
      </c>
      <c r="M81" s="231">
        <f>G81*(1+L81/100)</f>
        <v>0</v>
      </c>
      <c r="N81" s="231">
        <v>1.0000000000000001E-5</v>
      </c>
      <c r="O81" s="231">
        <f>ROUND(E81*N81,2)</f>
        <v>0</v>
      </c>
      <c r="P81" s="231">
        <v>0</v>
      </c>
      <c r="Q81" s="231">
        <f>ROUND(E81*P81,2)</f>
        <v>0</v>
      </c>
      <c r="R81" s="231" t="s">
        <v>233</v>
      </c>
      <c r="S81" s="231" t="s">
        <v>148</v>
      </c>
      <c r="T81" s="232" t="s">
        <v>132</v>
      </c>
      <c r="U81" s="216">
        <v>0.45</v>
      </c>
      <c r="V81" s="216">
        <f>ROUND(E81*U81,2)</f>
        <v>0.9</v>
      </c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133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14"/>
      <c r="B82" s="215"/>
      <c r="C82" s="245" t="s">
        <v>237</v>
      </c>
      <c r="D82" s="217"/>
      <c r="E82" s="218">
        <v>1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135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14"/>
      <c r="B83" s="215"/>
      <c r="C83" s="245" t="s">
        <v>238</v>
      </c>
      <c r="D83" s="217"/>
      <c r="E83" s="218">
        <v>1</v>
      </c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135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35">
        <v>32</v>
      </c>
      <c r="B84" s="236" t="s">
        <v>239</v>
      </c>
      <c r="C84" s="248" t="s">
        <v>240</v>
      </c>
      <c r="D84" s="237" t="s">
        <v>156</v>
      </c>
      <c r="E84" s="238">
        <v>1</v>
      </c>
      <c r="F84" s="239"/>
      <c r="G84" s="240">
        <f>ROUND(E84*F84,2)</f>
        <v>0</v>
      </c>
      <c r="H84" s="239"/>
      <c r="I84" s="240">
        <f>ROUND(E84*H84,2)</f>
        <v>0</v>
      </c>
      <c r="J84" s="239"/>
      <c r="K84" s="240">
        <f>ROUND(E84*J84,2)</f>
        <v>0</v>
      </c>
      <c r="L84" s="240">
        <v>21</v>
      </c>
      <c r="M84" s="240">
        <f>G84*(1+L84/100)</f>
        <v>0</v>
      </c>
      <c r="N84" s="240">
        <v>0</v>
      </c>
      <c r="O84" s="240">
        <f>ROUND(E84*N84,2)</f>
        <v>0</v>
      </c>
      <c r="P84" s="240">
        <v>0</v>
      </c>
      <c r="Q84" s="240">
        <f>ROUND(E84*P84,2)</f>
        <v>0</v>
      </c>
      <c r="R84" s="240"/>
      <c r="S84" s="240" t="s">
        <v>131</v>
      </c>
      <c r="T84" s="241" t="s">
        <v>139</v>
      </c>
      <c r="U84" s="216">
        <v>0.82</v>
      </c>
      <c r="V84" s="216">
        <f>ROUND(E84*U84,2)</f>
        <v>0.82</v>
      </c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133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35">
        <v>33</v>
      </c>
      <c r="B85" s="236" t="s">
        <v>241</v>
      </c>
      <c r="C85" s="248" t="s">
        <v>242</v>
      </c>
      <c r="D85" s="237" t="s">
        <v>156</v>
      </c>
      <c r="E85" s="238">
        <v>1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40">
        <v>7.5000000000000002E-4</v>
      </c>
      <c r="O85" s="240">
        <f>ROUND(E85*N85,2)</f>
        <v>0</v>
      </c>
      <c r="P85" s="240">
        <v>0</v>
      </c>
      <c r="Q85" s="240">
        <f>ROUND(E85*P85,2)</f>
        <v>0</v>
      </c>
      <c r="R85" s="240" t="s">
        <v>169</v>
      </c>
      <c r="S85" s="240" t="s">
        <v>148</v>
      </c>
      <c r="T85" s="241" t="s">
        <v>132</v>
      </c>
      <c r="U85" s="216">
        <v>0</v>
      </c>
      <c r="V85" s="216">
        <f>ROUND(E85*U85,2)</f>
        <v>0</v>
      </c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170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35">
        <v>34</v>
      </c>
      <c r="B86" s="236" t="s">
        <v>243</v>
      </c>
      <c r="C86" s="248" t="s">
        <v>244</v>
      </c>
      <c r="D86" s="237" t="s">
        <v>156</v>
      </c>
      <c r="E86" s="238">
        <v>1</v>
      </c>
      <c r="F86" s="239"/>
      <c r="G86" s="240">
        <f>ROUND(E86*F86,2)</f>
        <v>0</v>
      </c>
      <c r="H86" s="239"/>
      <c r="I86" s="240">
        <f>ROUND(E86*H86,2)</f>
        <v>0</v>
      </c>
      <c r="J86" s="239"/>
      <c r="K86" s="240">
        <f>ROUND(E86*J86,2)</f>
        <v>0</v>
      </c>
      <c r="L86" s="240">
        <v>21</v>
      </c>
      <c r="M86" s="240">
        <f>G86*(1+L86/100)</f>
        <v>0</v>
      </c>
      <c r="N86" s="240">
        <v>2.4499999999999999E-3</v>
      </c>
      <c r="O86" s="240">
        <f>ROUND(E86*N86,2)</f>
        <v>0</v>
      </c>
      <c r="P86" s="240">
        <v>0</v>
      </c>
      <c r="Q86" s="240">
        <f>ROUND(E86*P86,2)</f>
        <v>0</v>
      </c>
      <c r="R86" s="240" t="s">
        <v>169</v>
      </c>
      <c r="S86" s="240" t="s">
        <v>148</v>
      </c>
      <c r="T86" s="241" t="s">
        <v>132</v>
      </c>
      <c r="U86" s="216">
        <v>0</v>
      </c>
      <c r="V86" s="216">
        <f>ROUND(E86*U86,2)</f>
        <v>0</v>
      </c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170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ht="22.5" outlineLevel="1" x14ac:dyDescent="0.2">
      <c r="A87" s="235">
        <v>35</v>
      </c>
      <c r="B87" s="236" t="s">
        <v>245</v>
      </c>
      <c r="C87" s="248" t="s">
        <v>246</v>
      </c>
      <c r="D87" s="237" t="s">
        <v>156</v>
      </c>
      <c r="E87" s="238">
        <v>1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40">
        <v>1.4E-2</v>
      </c>
      <c r="O87" s="240">
        <f>ROUND(E87*N87,2)</f>
        <v>0.01</v>
      </c>
      <c r="P87" s="240">
        <v>0</v>
      </c>
      <c r="Q87" s="240">
        <f>ROUND(E87*P87,2)</f>
        <v>0</v>
      </c>
      <c r="R87" s="240"/>
      <c r="S87" s="240" t="s">
        <v>131</v>
      </c>
      <c r="T87" s="241" t="s">
        <v>139</v>
      </c>
      <c r="U87" s="216">
        <v>0</v>
      </c>
      <c r="V87" s="216">
        <f>ROUND(E87*U87,2)</f>
        <v>0</v>
      </c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170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26">
        <v>36</v>
      </c>
      <c r="B88" s="227" t="s">
        <v>247</v>
      </c>
      <c r="C88" s="244" t="s">
        <v>248</v>
      </c>
      <c r="D88" s="228" t="s">
        <v>156</v>
      </c>
      <c r="E88" s="229">
        <v>1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21</v>
      </c>
      <c r="M88" s="231">
        <f>G88*(1+L88/100)</f>
        <v>0</v>
      </c>
      <c r="N88" s="231">
        <v>5.8999999999999997E-2</v>
      </c>
      <c r="O88" s="231">
        <f>ROUND(E88*N88,2)</f>
        <v>0.06</v>
      </c>
      <c r="P88" s="231">
        <v>0</v>
      </c>
      <c r="Q88" s="231">
        <f>ROUND(E88*P88,2)</f>
        <v>0</v>
      </c>
      <c r="R88" s="231"/>
      <c r="S88" s="231" t="s">
        <v>131</v>
      </c>
      <c r="T88" s="232" t="s">
        <v>148</v>
      </c>
      <c r="U88" s="216">
        <v>0</v>
      </c>
      <c r="V88" s="216">
        <f>ROUND(E88*U88,2)</f>
        <v>0</v>
      </c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170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14"/>
      <c r="B89" s="215"/>
      <c r="C89" s="245" t="s">
        <v>234</v>
      </c>
      <c r="D89" s="217"/>
      <c r="E89" s="218">
        <v>1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135</v>
      </c>
      <c r="AH89" s="207">
        <v>0</v>
      </c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35">
        <v>37</v>
      </c>
      <c r="B90" s="236" t="s">
        <v>249</v>
      </c>
      <c r="C90" s="248" t="s">
        <v>250</v>
      </c>
      <c r="D90" s="237" t="s">
        <v>251</v>
      </c>
      <c r="E90" s="238">
        <v>1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21</v>
      </c>
      <c r="M90" s="240">
        <f>G90*(1+L90/100)</f>
        <v>0</v>
      </c>
      <c r="N90" s="240">
        <v>0</v>
      </c>
      <c r="O90" s="240">
        <f>ROUND(E90*N90,2)</f>
        <v>0</v>
      </c>
      <c r="P90" s="240">
        <v>0</v>
      </c>
      <c r="Q90" s="240">
        <f>ROUND(E90*P90,2)</f>
        <v>0</v>
      </c>
      <c r="R90" s="240"/>
      <c r="S90" s="240" t="s">
        <v>131</v>
      </c>
      <c r="T90" s="241" t="s">
        <v>139</v>
      </c>
      <c r="U90" s="216">
        <v>0</v>
      </c>
      <c r="V90" s="216">
        <f>ROUND(E90*U90,2)</f>
        <v>0</v>
      </c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170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x14ac:dyDescent="0.2">
      <c r="A91" s="220" t="s">
        <v>126</v>
      </c>
      <c r="B91" s="221" t="s">
        <v>90</v>
      </c>
      <c r="C91" s="243" t="s">
        <v>91</v>
      </c>
      <c r="D91" s="222"/>
      <c r="E91" s="223"/>
      <c r="F91" s="224"/>
      <c r="G91" s="224">
        <f>SUMIF(AG92:AG95,"&lt;&gt;NOR",G92:G95)</f>
        <v>0</v>
      </c>
      <c r="H91" s="224"/>
      <c r="I91" s="224">
        <f>SUM(I92:I95)</f>
        <v>0</v>
      </c>
      <c r="J91" s="224"/>
      <c r="K91" s="224">
        <f>SUM(K92:K95)</f>
        <v>0</v>
      </c>
      <c r="L91" s="224"/>
      <c r="M91" s="224">
        <f>SUM(M92:M95)</f>
        <v>0</v>
      </c>
      <c r="N91" s="224"/>
      <c r="O91" s="224">
        <f>SUM(O92:O95)</f>
        <v>0.02</v>
      </c>
      <c r="P91" s="224"/>
      <c r="Q91" s="224">
        <f>SUM(Q92:Q95)</f>
        <v>0</v>
      </c>
      <c r="R91" s="224"/>
      <c r="S91" s="224"/>
      <c r="T91" s="225"/>
      <c r="U91" s="219"/>
      <c r="V91" s="219">
        <f>SUM(V92:V95)</f>
        <v>3.44</v>
      </c>
      <c r="W91" s="219"/>
      <c r="AG91" t="s">
        <v>127</v>
      </c>
    </row>
    <row r="92" spans="1:60" outlineLevel="1" x14ac:dyDescent="0.2">
      <c r="A92" s="226">
        <v>38</v>
      </c>
      <c r="B92" s="227" t="s">
        <v>252</v>
      </c>
      <c r="C92" s="244" t="s">
        <v>253</v>
      </c>
      <c r="D92" s="228" t="s">
        <v>130</v>
      </c>
      <c r="E92" s="229">
        <v>25.588000000000001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21</v>
      </c>
      <c r="M92" s="231">
        <f>G92*(1+L92/100)</f>
        <v>0</v>
      </c>
      <c r="N92" s="231">
        <v>2.0000000000000001E-4</v>
      </c>
      <c r="O92" s="231">
        <f>ROUND(E92*N92,2)</f>
        <v>0.01</v>
      </c>
      <c r="P92" s="231">
        <v>0</v>
      </c>
      <c r="Q92" s="231">
        <f>ROUND(E92*P92,2)</f>
        <v>0</v>
      </c>
      <c r="R92" s="231" t="s">
        <v>254</v>
      </c>
      <c r="S92" s="231" t="s">
        <v>148</v>
      </c>
      <c r="T92" s="232" t="s">
        <v>148</v>
      </c>
      <c r="U92" s="216">
        <v>3.2480000000000002E-2</v>
      </c>
      <c r="V92" s="216">
        <f>ROUND(E92*U92,2)</f>
        <v>0.83</v>
      </c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133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14"/>
      <c r="B93" s="215"/>
      <c r="C93" s="245" t="s">
        <v>255</v>
      </c>
      <c r="D93" s="217"/>
      <c r="E93" s="218">
        <v>25.588000000000001</v>
      </c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135</v>
      </c>
      <c r="AH93" s="207">
        <v>0</v>
      </c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26">
        <v>39</v>
      </c>
      <c r="B94" s="227" t="s">
        <v>256</v>
      </c>
      <c r="C94" s="244" t="s">
        <v>257</v>
      </c>
      <c r="D94" s="228" t="s">
        <v>130</v>
      </c>
      <c r="E94" s="229">
        <v>25.588000000000001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21</v>
      </c>
      <c r="M94" s="231">
        <f>G94*(1+L94/100)</f>
        <v>0</v>
      </c>
      <c r="N94" s="231">
        <v>2.9E-4</v>
      </c>
      <c r="O94" s="231">
        <f>ROUND(E94*N94,2)</f>
        <v>0.01</v>
      </c>
      <c r="P94" s="231">
        <v>0</v>
      </c>
      <c r="Q94" s="231">
        <f>ROUND(E94*P94,2)</f>
        <v>0</v>
      </c>
      <c r="R94" s="231" t="s">
        <v>254</v>
      </c>
      <c r="S94" s="231" t="s">
        <v>148</v>
      </c>
      <c r="T94" s="232" t="s">
        <v>132</v>
      </c>
      <c r="U94" s="216">
        <v>0.10191</v>
      </c>
      <c r="V94" s="216">
        <f>ROUND(E94*U94,2)</f>
        <v>2.61</v>
      </c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133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">
      <c r="A95" s="214"/>
      <c r="B95" s="215"/>
      <c r="C95" s="245" t="s">
        <v>258</v>
      </c>
      <c r="D95" s="217"/>
      <c r="E95" s="218">
        <v>25.588000000000001</v>
      </c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135</v>
      </c>
      <c r="AH95" s="207">
        <v>5</v>
      </c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x14ac:dyDescent="0.2">
      <c r="A96" s="220" t="s">
        <v>126</v>
      </c>
      <c r="B96" s="221" t="s">
        <v>92</v>
      </c>
      <c r="C96" s="243" t="s">
        <v>93</v>
      </c>
      <c r="D96" s="222"/>
      <c r="E96" s="223"/>
      <c r="F96" s="224"/>
      <c r="G96" s="224">
        <f>SUMIF(AG97:AG98,"&lt;&gt;NOR",G97:G98)</f>
        <v>0</v>
      </c>
      <c r="H96" s="224"/>
      <c r="I96" s="224">
        <f>SUM(I97:I98)</f>
        <v>0</v>
      </c>
      <c r="J96" s="224"/>
      <c r="K96" s="224">
        <f>SUM(K97:K98)</f>
        <v>0</v>
      </c>
      <c r="L96" s="224"/>
      <c r="M96" s="224">
        <f>SUM(M97:M98)</f>
        <v>0</v>
      </c>
      <c r="N96" s="224"/>
      <c r="O96" s="224">
        <f>SUM(O97:O98)</f>
        <v>0</v>
      </c>
      <c r="P96" s="224"/>
      <c r="Q96" s="224">
        <f>SUM(Q97:Q98)</f>
        <v>0</v>
      </c>
      <c r="R96" s="224"/>
      <c r="S96" s="224"/>
      <c r="T96" s="225"/>
      <c r="U96" s="219"/>
      <c r="V96" s="219">
        <f>SUM(V97:V98)</f>
        <v>0.06</v>
      </c>
      <c r="W96" s="219"/>
      <c r="AG96" t="s">
        <v>127</v>
      </c>
    </row>
    <row r="97" spans="1:60" outlineLevel="1" x14ac:dyDescent="0.2">
      <c r="A97" s="226">
        <v>40</v>
      </c>
      <c r="B97" s="227" t="s">
        <v>259</v>
      </c>
      <c r="C97" s="244" t="s">
        <v>260</v>
      </c>
      <c r="D97" s="228" t="s">
        <v>130</v>
      </c>
      <c r="E97" s="229">
        <v>0.32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21</v>
      </c>
      <c r="M97" s="231">
        <f>G97*(1+L97/100)</f>
        <v>0</v>
      </c>
      <c r="N97" s="231">
        <v>0</v>
      </c>
      <c r="O97" s="231">
        <f>ROUND(E97*N97,2)</f>
        <v>0</v>
      </c>
      <c r="P97" s="231">
        <v>0.01</v>
      </c>
      <c r="Q97" s="231">
        <f>ROUND(E97*P97,2)</f>
        <v>0</v>
      </c>
      <c r="R97" s="231" t="s">
        <v>261</v>
      </c>
      <c r="S97" s="231" t="s">
        <v>148</v>
      </c>
      <c r="T97" s="232" t="s">
        <v>148</v>
      </c>
      <c r="U97" s="216">
        <v>0.2</v>
      </c>
      <c r="V97" s="216">
        <f>ROUND(E97*U97,2)</f>
        <v>0.06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133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14"/>
      <c r="B98" s="215"/>
      <c r="C98" s="245" t="s">
        <v>262</v>
      </c>
      <c r="D98" s="217"/>
      <c r="E98" s="218">
        <v>0.32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135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x14ac:dyDescent="0.2">
      <c r="A99" s="220" t="s">
        <v>126</v>
      </c>
      <c r="B99" s="221" t="s">
        <v>94</v>
      </c>
      <c r="C99" s="243" t="s">
        <v>95</v>
      </c>
      <c r="D99" s="222"/>
      <c r="E99" s="223"/>
      <c r="F99" s="224"/>
      <c r="G99" s="224">
        <f>SUMIF(AG100:AG110,"&lt;&gt;NOR",G100:G110)</f>
        <v>0</v>
      </c>
      <c r="H99" s="224"/>
      <c r="I99" s="224">
        <f>SUM(I100:I110)</f>
        <v>0</v>
      </c>
      <c r="J99" s="224"/>
      <c r="K99" s="224">
        <f>SUM(K100:K110)</f>
        <v>0</v>
      </c>
      <c r="L99" s="224"/>
      <c r="M99" s="224">
        <f>SUM(M100:M110)</f>
        <v>0</v>
      </c>
      <c r="N99" s="224"/>
      <c r="O99" s="224">
        <f>SUM(O100:O110)</f>
        <v>0</v>
      </c>
      <c r="P99" s="224"/>
      <c r="Q99" s="224">
        <f>SUM(Q100:Q110)</f>
        <v>0</v>
      </c>
      <c r="R99" s="224"/>
      <c r="S99" s="224"/>
      <c r="T99" s="225"/>
      <c r="U99" s="219"/>
      <c r="V99" s="219">
        <f>SUM(V100:V110)</f>
        <v>0</v>
      </c>
      <c r="W99" s="219"/>
      <c r="AG99" t="s">
        <v>127</v>
      </c>
    </row>
    <row r="100" spans="1:60" ht="22.5" outlineLevel="1" x14ac:dyDescent="0.2">
      <c r="A100" s="235">
        <v>41</v>
      </c>
      <c r="B100" s="236" t="s">
        <v>263</v>
      </c>
      <c r="C100" s="248" t="s">
        <v>264</v>
      </c>
      <c r="D100" s="237" t="s">
        <v>265</v>
      </c>
      <c r="E100" s="238">
        <v>10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40">
        <v>0</v>
      </c>
      <c r="O100" s="240">
        <f>ROUND(E100*N100,2)</f>
        <v>0</v>
      </c>
      <c r="P100" s="240">
        <v>0</v>
      </c>
      <c r="Q100" s="240">
        <f>ROUND(E100*P100,2)</f>
        <v>0</v>
      </c>
      <c r="R100" s="240"/>
      <c r="S100" s="240" t="s">
        <v>131</v>
      </c>
      <c r="T100" s="241" t="s">
        <v>139</v>
      </c>
      <c r="U100" s="216">
        <v>0</v>
      </c>
      <c r="V100" s="216">
        <f>ROUND(E100*U100,2)</f>
        <v>0</v>
      </c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133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">
      <c r="A101" s="235">
        <v>42</v>
      </c>
      <c r="B101" s="236" t="s">
        <v>266</v>
      </c>
      <c r="C101" s="248" t="s">
        <v>267</v>
      </c>
      <c r="D101" s="237" t="s">
        <v>251</v>
      </c>
      <c r="E101" s="238">
        <v>2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40">
        <v>0</v>
      </c>
      <c r="O101" s="240">
        <f>ROUND(E101*N101,2)</f>
        <v>0</v>
      </c>
      <c r="P101" s="240">
        <v>0</v>
      </c>
      <c r="Q101" s="240">
        <f>ROUND(E101*P101,2)</f>
        <v>0</v>
      </c>
      <c r="R101" s="240"/>
      <c r="S101" s="240" t="s">
        <v>131</v>
      </c>
      <c r="T101" s="241" t="s">
        <v>139</v>
      </c>
      <c r="U101" s="216">
        <v>0</v>
      </c>
      <c r="V101" s="216">
        <f>ROUND(E101*U101,2)</f>
        <v>0</v>
      </c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133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35">
        <v>43</v>
      </c>
      <c r="B102" s="236" t="s">
        <v>268</v>
      </c>
      <c r="C102" s="248" t="s">
        <v>269</v>
      </c>
      <c r="D102" s="237" t="s">
        <v>251</v>
      </c>
      <c r="E102" s="238">
        <v>2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21</v>
      </c>
      <c r="M102" s="240">
        <f>G102*(1+L102/100)</f>
        <v>0</v>
      </c>
      <c r="N102" s="240">
        <v>0</v>
      </c>
      <c r="O102" s="240">
        <f>ROUND(E102*N102,2)</f>
        <v>0</v>
      </c>
      <c r="P102" s="240">
        <v>0</v>
      </c>
      <c r="Q102" s="240">
        <f>ROUND(E102*P102,2)</f>
        <v>0</v>
      </c>
      <c r="R102" s="240"/>
      <c r="S102" s="240" t="s">
        <v>131</v>
      </c>
      <c r="T102" s="241" t="s">
        <v>139</v>
      </c>
      <c r="U102" s="216">
        <v>0</v>
      </c>
      <c r="V102" s="216">
        <f>ROUND(E102*U102,2)</f>
        <v>0</v>
      </c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133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35">
        <v>44</v>
      </c>
      <c r="B103" s="236" t="s">
        <v>270</v>
      </c>
      <c r="C103" s="248" t="s">
        <v>271</v>
      </c>
      <c r="D103" s="237" t="s">
        <v>251</v>
      </c>
      <c r="E103" s="238">
        <v>2</v>
      </c>
      <c r="F103" s="239"/>
      <c r="G103" s="240">
        <f>ROUND(E103*F103,2)</f>
        <v>0</v>
      </c>
      <c r="H103" s="239"/>
      <c r="I103" s="240">
        <f>ROUND(E103*H103,2)</f>
        <v>0</v>
      </c>
      <c r="J103" s="239"/>
      <c r="K103" s="240">
        <f>ROUND(E103*J103,2)</f>
        <v>0</v>
      </c>
      <c r="L103" s="240">
        <v>21</v>
      </c>
      <c r="M103" s="240">
        <f>G103*(1+L103/100)</f>
        <v>0</v>
      </c>
      <c r="N103" s="240">
        <v>0</v>
      </c>
      <c r="O103" s="240">
        <f>ROUND(E103*N103,2)</f>
        <v>0</v>
      </c>
      <c r="P103" s="240">
        <v>0</v>
      </c>
      <c r="Q103" s="240">
        <f>ROUND(E103*P103,2)</f>
        <v>0</v>
      </c>
      <c r="R103" s="240"/>
      <c r="S103" s="240" t="s">
        <v>131</v>
      </c>
      <c r="T103" s="241" t="s">
        <v>139</v>
      </c>
      <c r="U103" s="216">
        <v>0</v>
      </c>
      <c r="V103" s="216">
        <f>ROUND(E103*U103,2)</f>
        <v>0</v>
      </c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133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">
      <c r="A104" s="235">
        <v>45</v>
      </c>
      <c r="B104" s="236" t="s">
        <v>272</v>
      </c>
      <c r="C104" s="248" t="s">
        <v>273</v>
      </c>
      <c r="D104" s="237" t="s">
        <v>265</v>
      </c>
      <c r="E104" s="238">
        <v>10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40">
        <v>0</v>
      </c>
      <c r="O104" s="240">
        <f>ROUND(E104*N104,2)</f>
        <v>0</v>
      </c>
      <c r="P104" s="240">
        <v>0</v>
      </c>
      <c r="Q104" s="240">
        <f>ROUND(E104*P104,2)</f>
        <v>0</v>
      </c>
      <c r="R104" s="240"/>
      <c r="S104" s="240" t="s">
        <v>131</v>
      </c>
      <c r="T104" s="241" t="s">
        <v>139</v>
      </c>
      <c r="U104" s="216">
        <v>0</v>
      </c>
      <c r="V104" s="216">
        <f>ROUND(E104*U104,2)</f>
        <v>0</v>
      </c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133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ht="22.5" outlineLevel="1" x14ac:dyDescent="0.2">
      <c r="A105" s="235">
        <v>46</v>
      </c>
      <c r="B105" s="236" t="s">
        <v>274</v>
      </c>
      <c r="C105" s="248" t="s">
        <v>275</v>
      </c>
      <c r="D105" s="237" t="s">
        <v>138</v>
      </c>
      <c r="E105" s="238">
        <v>48</v>
      </c>
      <c r="F105" s="239"/>
      <c r="G105" s="240">
        <f>ROUND(E105*F105,2)</f>
        <v>0</v>
      </c>
      <c r="H105" s="239"/>
      <c r="I105" s="240">
        <f>ROUND(E105*H105,2)</f>
        <v>0</v>
      </c>
      <c r="J105" s="239"/>
      <c r="K105" s="240">
        <f>ROUND(E105*J105,2)</f>
        <v>0</v>
      </c>
      <c r="L105" s="240">
        <v>21</v>
      </c>
      <c r="M105" s="240">
        <f>G105*(1+L105/100)</f>
        <v>0</v>
      </c>
      <c r="N105" s="240">
        <v>0</v>
      </c>
      <c r="O105" s="240">
        <f>ROUND(E105*N105,2)</f>
        <v>0</v>
      </c>
      <c r="P105" s="240">
        <v>0</v>
      </c>
      <c r="Q105" s="240">
        <f>ROUND(E105*P105,2)</f>
        <v>0</v>
      </c>
      <c r="R105" s="240"/>
      <c r="S105" s="240" t="s">
        <v>131</v>
      </c>
      <c r="T105" s="241" t="s">
        <v>139</v>
      </c>
      <c r="U105" s="216">
        <v>0</v>
      </c>
      <c r="V105" s="216">
        <f>ROUND(E105*U105,2)</f>
        <v>0</v>
      </c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133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ht="22.5" outlineLevel="1" x14ac:dyDescent="0.2">
      <c r="A106" s="235">
        <v>47</v>
      </c>
      <c r="B106" s="236" t="s">
        <v>276</v>
      </c>
      <c r="C106" s="248" t="s">
        <v>277</v>
      </c>
      <c r="D106" s="237" t="s">
        <v>138</v>
      </c>
      <c r="E106" s="238">
        <v>24</v>
      </c>
      <c r="F106" s="239"/>
      <c r="G106" s="240">
        <f>ROUND(E106*F106,2)</f>
        <v>0</v>
      </c>
      <c r="H106" s="239"/>
      <c r="I106" s="240">
        <f>ROUND(E106*H106,2)</f>
        <v>0</v>
      </c>
      <c r="J106" s="239"/>
      <c r="K106" s="240">
        <f>ROUND(E106*J106,2)</f>
        <v>0</v>
      </c>
      <c r="L106" s="240">
        <v>21</v>
      </c>
      <c r="M106" s="240">
        <f>G106*(1+L106/100)</f>
        <v>0</v>
      </c>
      <c r="N106" s="240">
        <v>0</v>
      </c>
      <c r="O106" s="240">
        <f>ROUND(E106*N106,2)</f>
        <v>0</v>
      </c>
      <c r="P106" s="240">
        <v>0</v>
      </c>
      <c r="Q106" s="240">
        <f>ROUND(E106*P106,2)</f>
        <v>0</v>
      </c>
      <c r="R106" s="240"/>
      <c r="S106" s="240" t="s">
        <v>131</v>
      </c>
      <c r="T106" s="241" t="s">
        <v>139</v>
      </c>
      <c r="U106" s="216">
        <v>0</v>
      </c>
      <c r="V106" s="216">
        <f>ROUND(E106*U106,2)</f>
        <v>0</v>
      </c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133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35">
        <v>48</v>
      </c>
      <c r="B107" s="236" t="s">
        <v>278</v>
      </c>
      <c r="C107" s="248" t="s">
        <v>279</v>
      </c>
      <c r="D107" s="237" t="s">
        <v>280</v>
      </c>
      <c r="E107" s="238">
        <v>2</v>
      </c>
      <c r="F107" s="239"/>
      <c r="G107" s="240">
        <f>ROUND(E107*F107,2)</f>
        <v>0</v>
      </c>
      <c r="H107" s="239"/>
      <c r="I107" s="240">
        <f>ROUND(E107*H107,2)</f>
        <v>0</v>
      </c>
      <c r="J107" s="239"/>
      <c r="K107" s="240">
        <f>ROUND(E107*J107,2)</f>
        <v>0</v>
      </c>
      <c r="L107" s="240">
        <v>21</v>
      </c>
      <c r="M107" s="240">
        <f>G107*(1+L107/100)</f>
        <v>0</v>
      </c>
      <c r="N107" s="240">
        <v>0</v>
      </c>
      <c r="O107" s="240">
        <f>ROUND(E107*N107,2)</f>
        <v>0</v>
      </c>
      <c r="P107" s="240">
        <v>0</v>
      </c>
      <c r="Q107" s="240">
        <f>ROUND(E107*P107,2)</f>
        <v>0</v>
      </c>
      <c r="R107" s="240"/>
      <c r="S107" s="240" t="s">
        <v>131</v>
      </c>
      <c r="T107" s="241" t="s">
        <v>139</v>
      </c>
      <c r="U107" s="216">
        <v>0</v>
      </c>
      <c r="V107" s="216">
        <f>ROUND(E107*U107,2)</f>
        <v>0</v>
      </c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133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35">
        <v>49</v>
      </c>
      <c r="B108" s="236" t="s">
        <v>281</v>
      </c>
      <c r="C108" s="248" t="s">
        <v>282</v>
      </c>
      <c r="D108" s="237" t="s">
        <v>280</v>
      </c>
      <c r="E108" s="238">
        <v>16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40">
        <v>0</v>
      </c>
      <c r="O108" s="240">
        <f>ROUND(E108*N108,2)</f>
        <v>0</v>
      </c>
      <c r="P108" s="240">
        <v>0</v>
      </c>
      <c r="Q108" s="240">
        <f>ROUND(E108*P108,2)</f>
        <v>0</v>
      </c>
      <c r="R108" s="240"/>
      <c r="S108" s="240" t="s">
        <v>131</v>
      </c>
      <c r="T108" s="241" t="s">
        <v>139</v>
      </c>
      <c r="U108" s="216">
        <v>0</v>
      </c>
      <c r="V108" s="216">
        <f>ROUND(E108*U108,2)</f>
        <v>0</v>
      </c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133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35">
        <v>50</v>
      </c>
      <c r="B109" s="236" t="s">
        <v>283</v>
      </c>
      <c r="C109" s="248" t="s">
        <v>284</v>
      </c>
      <c r="D109" s="237" t="s">
        <v>280</v>
      </c>
      <c r="E109" s="238">
        <v>1</v>
      </c>
      <c r="F109" s="239"/>
      <c r="G109" s="240">
        <f>ROUND(E109*F109,2)</f>
        <v>0</v>
      </c>
      <c r="H109" s="239"/>
      <c r="I109" s="240">
        <f>ROUND(E109*H109,2)</f>
        <v>0</v>
      </c>
      <c r="J109" s="239"/>
      <c r="K109" s="240">
        <f>ROUND(E109*J109,2)</f>
        <v>0</v>
      </c>
      <c r="L109" s="240">
        <v>21</v>
      </c>
      <c r="M109" s="240">
        <f>G109*(1+L109/100)</f>
        <v>0</v>
      </c>
      <c r="N109" s="240">
        <v>0</v>
      </c>
      <c r="O109" s="240">
        <f>ROUND(E109*N109,2)</f>
        <v>0</v>
      </c>
      <c r="P109" s="240">
        <v>0</v>
      </c>
      <c r="Q109" s="240">
        <f>ROUND(E109*P109,2)</f>
        <v>0</v>
      </c>
      <c r="R109" s="240"/>
      <c r="S109" s="240" t="s">
        <v>131</v>
      </c>
      <c r="T109" s="241" t="s">
        <v>139</v>
      </c>
      <c r="U109" s="216">
        <v>0</v>
      </c>
      <c r="V109" s="216">
        <f>ROUND(E109*U109,2)</f>
        <v>0</v>
      </c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133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35">
        <v>51</v>
      </c>
      <c r="B110" s="236" t="s">
        <v>285</v>
      </c>
      <c r="C110" s="248" t="s">
        <v>286</v>
      </c>
      <c r="D110" s="237" t="s">
        <v>280</v>
      </c>
      <c r="E110" s="238">
        <v>1</v>
      </c>
      <c r="F110" s="239"/>
      <c r="G110" s="240">
        <f>ROUND(E110*F110,2)</f>
        <v>0</v>
      </c>
      <c r="H110" s="239"/>
      <c r="I110" s="240">
        <f>ROUND(E110*H110,2)</f>
        <v>0</v>
      </c>
      <c r="J110" s="239"/>
      <c r="K110" s="240">
        <f>ROUND(E110*J110,2)</f>
        <v>0</v>
      </c>
      <c r="L110" s="240">
        <v>21</v>
      </c>
      <c r="M110" s="240">
        <f>G110*(1+L110/100)</f>
        <v>0</v>
      </c>
      <c r="N110" s="240">
        <v>0</v>
      </c>
      <c r="O110" s="240">
        <f>ROUND(E110*N110,2)</f>
        <v>0</v>
      </c>
      <c r="P110" s="240">
        <v>0</v>
      </c>
      <c r="Q110" s="240">
        <f>ROUND(E110*P110,2)</f>
        <v>0</v>
      </c>
      <c r="R110" s="240"/>
      <c r="S110" s="240" t="s">
        <v>131</v>
      </c>
      <c r="T110" s="241" t="s">
        <v>139</v>
      </c>
      <c r="U110" s="216">
        <v>0</v>
      </c>
      <c r="V110" s="216">
        <f>ROUND(E110*U110,2)</f>
        <v>0</v>
      </c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287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x14ac:dyDescent="0.2">
      <c r="A111" s="220" t="s">
        <v>126</v>
      </c>
      <c r="B111" s="221" t="s">
        <v>96</v>
      </c>
      <c r="C111" s="243" t="s">
        <v>97</v>
      </c>
      <c r="D111" s="222"/>
      <c r="E111" s="223"/>
      <c r="F111" s="224"/>
      <c r="G111" s="224">
        <f>SUMIF(AG112:AG114,"&lt;&gt;NOR",G112:G114)</f>
        <v>0</v>
      </c>
      <c r="H111" s="224"/>
      <c r="I111" s="224">
        <f>SUM(I112:I114)</f>
        <v>0</v>
      </c>
      <c r="J111" s="224"/>
      <c r="K111" s="224">
        <f>SUM(K112:K114)</f>
        <v>0</v>
      </c>
      <c r="L111" s="224"/>
      <c r="M111" s="224">
        <f>SUM(M112:M114)</f>
        <v>0</v>
      </c>
      <c r="N111" s="224"/>
      <c r="O111" s="224">
        <f>SUM(O112:O114)</f>
        <v>0</v>
      </c>
      <c r="P111" s="224"/>
      <c r="Q111" s="224">
        <f>SUM(Q112:Q114)</f>
        <v>0</v>
      </c>
      <c r="R111" s="224"/>
      <c r="S111" s="224"/>
      <c r="T111" s="225"/>
      <c r="U111" s="219"/>
      <c r="V111" s="219">
        <f>SUM(V112:V114)</f>
        <v>7.0000000000000007E-2</v>
      </c>
      <c r="W111" s="219"/>
      <c r="AG111" t="s">
        <v>127</v>
      </c>
    </row>
    <row r="112" spans="1:60" outlineLevel="1" x14ac:dyDescent="0.2">
      <c r="A112" s="235">
        <v>52</v>
      </c>
      <c r="B112" s="236" t="s">
        <v>288</v>
      </c>
      <c r="C112" s="248" t="s">
        <v>289</v>
      </c>
      <c r="D112" s="237" t="s">
        <v>290</v>
      </c>
      <c r="E112" s="238">
        <v>0.13907</v>
      </c>
      <c r="F112" s="239"/>
      <c r="G112" s="240">
        <f>ROUND(E112*F112,2)</f>
        <v>0</v>
      </c>
      <c r="H112" s="239"/>
      <c r="I112" s="240">
        <f>ROUND(E112*H112,2)</f>
        <v>0</v>
      </c>
      <c r="J112" s="239"/>
      <c r="K112" s="240">
        <f>ROUND(E112*J112,2)</f>
        <v>0</v>
      </c>
      <c r="L112" s="240">
        <v>21</v>
      </c>
      <c r="M112" s="240">
        <f>G112*(1+L112/100)</f>
        <v>0</v>
      </c>
      <c r="N112" s="240">
        <v>0</v>
      </c>
      <c r="O112" s="240">
        <f>ROUND(E112*N112,2)</f>
        <v>0</v>
      </c>
      <c r="P112" s="240">
        <v>0</v>
      </c>
      <c r="Q112" s="240">
        <f>ROUND(E112*P112,2)</f>
        <v>0</v>
      </c>
      <c r="R112" s="240" t="s">
        <v>157</v>
      </c>
      <c r="S112" s="240" t="s">
        <v>148</v>
      </c>
      <c r="T112" s="241" t="s">
        <v>132</v>
      </c>
      <c r="U112" s="216">
        <v>0.49</v>
      </c>
      <c r="V112" s="216">
        <f>ROUND(E112*U112,2)</f>
        <v>7.0000000000000007E-2</v>
      </c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291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35">
        <v>53</v>
      </c>
      <c r="B113" s="236" t="s">
        <v>292</v>
      </c>
      <c r="C113" s="248" t="s">
        <v>293</v>
      </c>
      <c r="D113" s="237" t="s">
        <v>290</v>
      </c>
      <c r="E113" s="238">
        <v>2.0859899999999998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40">
        <v>0</v>
      </c>
      <c r="O113" s="240">
        <f>ROUND(E113*N113,2)</f>
        <v>0</v>
      </c>
      <c r="P113" s="240">
        <v>0</v>
      </c>
      <c r="Q113" s="240">
        <f>ROUND(E113*P113,2)</f>
        <v>0</v>
      </c>
      <c r="R113" s="240" t="s">
        <v>157</v>
      </c>
      <c r="S113" s="240" t="s">
        <v>148</v>
      </c>
      <c r="T113" s="241" t="s">
        <v>132</v>
      </c>
      <c r="U113" s="216">
        <v>0</v>
      </c>
      <c r="V113" s="216">
        <f>ROUND(E113*U113,2)</f>
        <v>0</v>
      </c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291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">
      <c r="A114" s="235">
        <v>54</v>
      </c>
      <c r="B114" s="236" t="s">
        <v>294</v>
      </c>
      <c r="C114" s="248" t="s">
        <v>295</v>
      </c>
      <c r="D114" s="237" t="s">
        <v>290</v>
      </c>
      <c r="E114" s="238">
        <v>0.13907</v>
      </c>
      <c r="F114" s="239"/>
      <c r="G114" s="240">
        <f>ROUND(E114*F114,2)</f>
        <v>0</v>
      </c>
      <c r="H114" s="239"/>
      <c r="I114" s="240">
        <f>ROUND(E114*H114,2)</f>
        <v>0</v>
      </c>
      <c r="J114" s="239"/>
      <c r="K114" s="240">
        <f>ROUND(E114*J114,2)</f>
        <v>0</v>
      </c>
      <c r="L114" s="240">
        <v>21</v>
      </c>
      <c r="M114" s="240">
        <f>G114*(1+L114/100)</f>
        <v>0</v>
      </c>
      <c r="N114" s="240">
        <v>0</v>
      </c>
      <c r="O114" s="240">
        <f>ROUND(E114*N114,2)</f>
        <v>0</v>
      </c>
      <c r="P114" s="240">
        <v>0</v>
      </c>
      <c r="Q114" s="240">
        <f>ROUND(E114*P114,2)</f>
        <v>0</v>
      </c>
      <c r="R114" s="240" t="s">
        <v>157</v>
      </c>
      <c r="S114" s="240" t="s">
        <v>148</v>
      </c>
      <c r="T114" s="241" t="s">
        <v>132</v>
      </c>
      <c r="U114" s="216">
        <v>0</v>
      </c>
      <c r="V114" s="216">
        <f>ROUND(E114*U114,2)</f>
        <v>0</v>
      </c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291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x14ac:dyDescent="0.2">
      <c r="A115" s="220" t="s">
        <v>126</v>
      </c>
      <c r="B115" s="221" t="s">
        <v>99</v>
      </c>
      <c r="C115" s="243" t="s">
        <v>28</v>
      </c>
      <c r="D115" s="222"/>
      <c r="E115" s="223"/>
      <c r="F115" s="224"/>
      <c r="G115" s="224">
        <f>SUMIF(AG116:AG121,"&lt;&gt;NOR",G116:G121)</f>
        <v>0</v>
      </c>
      <c r="H115" s="224"/>
      <c r="I115" s="224">
        <f>SUM(I116:I121)</f>
        <v>0</v>
      </c>
      <c r="J115" s="224"/>
      <c r="K115" s="224">
        <f>SUM(K116:K121)</f>
        <v>0</v>
      </c>
      <c r="L115" s="224"/>
      <c r="M115" s="224">
        <f>SUM(M116:M121)</f>
        <v>0</v>
      </c>
      <c r="N115" s="224"/>
      <c r="O115" s="224">
        <f>SUM(O116:O121)</f>
        <v>0</v>
      </c>
      <c r="P115" s="224"/>
      <c r="Q115" s="224">
        <f>SUM(Q116:Q121)</f>
        <v>0</v>
      </c>
      <c r="R115" s="224"/>
      <c r="S115" s="224"/>
      <c r="T115" s="225"/>
      <c r="U115" s="219"/>
      <c r="V115" s="219">
        <f>SUM(V116:V121)</f>
        <v>0</v>
      </c>
      <c r="W115" s="219"/>
      <c r="AG115" t="s">
        <v>127</v>
      </c>
    </row>
    <row r="116" spans="1:60" outlineLevel="1" x14ac:dyDescent="0.2">
      <c r="A116" s="235">
        <v>55</v>
      </c>
      <c r="B116" s="236" t="s">
        <v>296</v>
      </c>
      <c r="C116" s="248" t="s">
        <v>297</v>
      </c>
      <c r="D116" s="237" t="s">
        <v>0</v>
      </c>
      <c r="E116" s="238">
        <v>3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40">
        <v>0</v>
      </c>
      <c r="O116" s="240">
        <f>ROUND(E116*N116,2)</f>
        <v>0</v>
      </c>
      <c r="P116" s="240">
        <v>0</v>
      </c>
      <c r="Q116" s="240">
        <f>ROUND(E116*P116,2)</f>
        <v>0</v>
      </c>
      <c r="R116" s="240"/>
      <c r="S116" s="240" t="s">
        <v>131</v>
      </c>
      <c r="T116" s="241" t="s">
        <v>139</v>
      </c>
      <c r="U116" s="216">
        <v>0</v>
      </c>
      <c r="V116" s="216">
        <f>ROUND(E116*U116,2)</f>
        <v>0</v>
      </c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298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35">
        <v>56</v>
      </c>
      <c r="B117" s="236" t="s">
        <v>299</v>
      </c>
      <c r="C117" s="248" t="s">
        <v>300</v>
      </c>
      <c r="D117" s="237" t="s">
        <v>0</v>
      </c>
      <c r="E117" s="238">
        <v>1</v>
      </c>
      <c r="F117" s="239"/>
      <c r="G117" s="240">
        <f>ROUND(E117*F117,2)</f>
        <v>0</v>
      </c>
      <c r="H117" s="239"/>
      <c r="I117" s="240">
        <f>ROUND(E117*H117,2)</f>
        <v>0</v>
      </c>
      <c r="J117" s="239"/>
      <c r="K117" s="240">
        <f>ROUND(E117*J117,2)</f>
        <v>0</v>
      </c>
      <c r="L117" s="240">
        <v>21</v>
      </c>
      <c r="M117" s="240">
        <f>G117*(1+L117/100)</f>
        <v>0</v>
      </c>
      <c r="N117" s="240">
        <v>0</v>
      </c>
      <c r="O117" s="240">
        <f>ROUND(E117*N117,2)</f>
        <v>0</v>
      </c>
      <c r="P117" s="240">
        <v>0</v>
      </c>
      <c r="Q117" s="240">
        <f>ROUND(E117*P117,2)</f>
        <v>0</v>
      </c>
      <c r="R117" s="240"/>
      <c r="S117" s="240" t="s">
        <v>131</v>
      </c>
      <c r="T117" s="241" t="s">
        <v>139</v>
      </c>
      <c r="U117" s="216">
        <v>0</v>
      </c>
      <c r="V117" s="216">
        <f>ROUND(E117*U117,2)</f>
        <v>0</v>
      </c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298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35">
        <v>57</v>
      </c>
      <c r="B118" s="236" t="s">
        <v>301</v>
      </c>
      <c r="C118" s="248" t="s">
        <v>302</v>
      </c>
      <c r="D118" s="237" t="s">
        <v>0</v>
      </c>
      <c r="E118" s="238">
        <v>2.8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40">
        <v>0</v>
      </c>
      <c r="O118" s="240">
        <f>ROUND(E118*N118,2)</f>
        <v>0</v>
      </c>
      <c r="P118" s="240">
        <v>0</v>
      </c>
      <c r="Q118" s="240">
        <f>ROUND(E118*P118,2)</f>
        <v>0</v>
      </c>
      <c r="R118" s="240"/>
      <c r="S118" s="240" t="s">
        <v>131</v>
      </c>
      <c r="T118" s="241" t="s">
        <v>139</v>
      </c>
      <c r="U118" s="216">
        <v>0</v>
      </c>
      <c r="V118" s="216">
        <f>ROUND(E118*U118,2)</f>
        <v>0</v>
      </c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298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35">
        <v>58</v>
      </c>
      <c r="B119" s="236" t="s">
        <v>303</v>
      </c>
      <c r="C119" s="248" t="s">
        <v>304</v>
      </c>
      <c r="D119" s="237" t="s">
        <v>0</v>
      </c>
      <c r="E119" s="238">
        <v>3.6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40">
        <v>0</v>
      </c>
      <c r="O119" s="240">
        <f>ROUND(E119*N119,2)</f>
        <v>0</v>
      </c>
      <c r="P119" s="240">
        <v>0</v>
      </c>
      <c r="Q119" s="240">
        <f>ROUND(E119*P119,2)</f>
        <v>0</v>
      </c>
      <c r="R119" s="240"/>
      <c r="S119" s="240" t="s">
        <v>131</v>
      </c>
      <c r="T119" s="241" t="s">
        <v>139</v>
      </c>
      <c r="U119" s="216">
        <v>0</v>
      </c>
      <c r="V119" s="216">
        <f>ROUND(E119*U119,2)</f>
        <v>0</v>
      </c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298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35">
        <v>59</v>
      </c>
      <c r="B120" s="236" t="s">
        <v>305</v>
      </c>
      <c r="C120" s="248" t="s">
        <v>306</v>
      </c>
      <c r="D120" s="237" t="s">
        <v>0</v>
      </c>
      <c r="E120" s="238">
        <v>2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40">
        <v>0</v>
      </c>
      <c r="O120" s="240">
        <f>ROUND(E120*N120,2)</f>
        <v>0</v>
      </c>
      <c r="P120" s="240">
        <v>0</v>
      </c>
      <c r="Q120" s="240">
        <f>ROUND(E120*P120,2)</f>
        <v>0</v>
      </c>
      <c r="R120" s="240"/>
      <c r="S120" s="240" t="s">
        <v>131</v>
      </c>
      <c r="T120" s="241" t="s">
        <v>139</v>
      </c>
      <c r="U120" s="216">
        <v>0</v>
      </c>
      <c r="V120" s="216">
        <f>ROUND(E120*U120,2)</f>
        <v>0</v>
      </c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298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26">
        <v>60</v>
      </c>
      <c r="B121" s="227" t="s">
        <v>307</v>
      </c>
      <c r="C121" s="244" t="s">
        <v>308</v>
      </c>
      <c r="D121" s="228" t="s">
        <v>0</v>
      </c>
      <c r="E121" s="229">
        <v>2</v>
      </c>
      <c r="F121" s="230"/>
      <c r="G121" s="231">
        <f>ROUND(E121*F121,2)</f>
        <v>0</v>
      </c>
      <c r="H121" s="230"/>
      <c r="I121" s="231">
        <f>ROUND(E121*H121,2)</f>
        <v>0</v>
      </c>
      <c r="J121" s="230"/>
      <c r="K121" s="231">
        <f>ROUND(E121*J121,2)</f>
        <v>0</v>
      </c>
      <c r="L121" s="231">
        <v>21</v>
      </c>
      <c r="M121" s="231">
        <f>G121*(1+L121/100)</f>
        <v>0</v>
      </c>
      <c r="N121" s="231">
        <v>0</v>
      </c>
      <c r="O121" s="231">
        <f>ROUND(E121*N121,2)</f>
        <v>0</v>
      </c>
      <c r="P121" s="231">
        <v>0</v>
      </c>
      <c r="Q121" s="231">
        <f>ROUND(E121*P121,2)</f>
        <v>0</v>
      </c>
      <c r="R121" s="231"/>
      <c r="S121" s="231" t="s">
        <v>131</v>
      </c>
      <c r="T121" s="232" t="s">
        <v>139</v>
      </c>
      <c r="U121" s="216">
        <v>0</v>
      </c>
      <c r="V121" s="216">
        <f>ROUND(E121*U121,2)</f>
        <v>0</v>
      </c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298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x14ac:dyDescent="0.2">
      <c r="A122" s="5"/>
      <c r="B122" s="6"/>
      <c r="C122" s="249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AE122">
        <v>15</v>
      </c>
      <c r="AF122">
        <v>21</v>
      </c>
    </row>
    <row r="123" spans="1:60" x14ac:dyDescent="0.2">
      <c r="A123" s="210"/>
      <c r="B123" s="211" t="s">
        <v>29</v>
      </c>
      <c r="C123" s="250"/>
      <c r="D123" s="212"/>
      <c r="E123" s="213"/>
      <c r="F123" s="213"/>
      <c r="G123" s="242">
        <f>G8+G11+G16+G19+G22+G25+G29+G32+G34+G39+G76+G78+G91+G96+G99+G111+G115</f>
        <v>0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f>SUMIF(L7:L121,AE122,G7:G121)</f>
        <v>0</v>
      </c>
      <c r="AF123">
        <f>SUMIF(L7:L121,AF122,G7:G121)</f>
        <v>0</v>
      </c>
      <c r="AG123" t="s">
        <v>309</v>
      </c>
    </row>
    <row r="124" spans="1:60" x14ac:dyDescent="0.2">
      <c r="C124" s="251"/>
      <c r="D124" s="191"/>
      <c r="AG124" t="s">
        <v>310</v>
      </c>
    </row>
    <row r="125" spans="1:60" x14ac:dyDescent="0.2">
      <c r="D125" s="191"/>
    </row>
    <row r="126" spans="1:60" x14ac:dyDescent="0.2">
      <c r="D126" s="191"/>
    </row>
    <row r="127" spans="1:60" x14ac:dyDescent="0.2">
      <c r="D127" s="191"/>
    </row>
    <row r="128" spans="1:60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rKHpl5ipJkH+alK8Gr/cZnorpYk/6R6npTTNuS2fbo1IwPA6d7jPZ+W3eZdX6A2Cmq4nD06QY5BgeVbJ+ChT9A==" saltValue="xy0lGewl69HubWA4ElMVAg==" spinCount="100000" sheet="1"/>
  <mergeCells count="8">
    <mergeCell ref="C24:G24"/>
    <mergeCell ref="C27:G27"/>
    <mergeCell ref="A1:G1"/>
    <mergeCell ref="C2:G2"/>
    <mergeCell ref="C3:G3"/>
    <mergeCell ref="C4:G4"/>
    <mergeCell ref="C13:G13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SO01 4 PZ1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4 PZ1 Pol'!Názvy_tisku</vt:lpstr>
      <vt:lpstr>oadresa</vt:lpstr>
      <vt:lpstr>Stavba!Objednatel</vt:lpstr>
      <vt:lpstr>Stavba!Objekt</vt:lpstr>
      <vt:lpstr>'SO01 4 PZ1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Millich</dc:creator>
  <cp:lastModifiedBy>David Millich</cp:lastModifiedBy>
  <cp:lastPrinted>2014-02-28T09:52:57Z</cp:lastPrinted>
  <dcterms:created xsi:type="dcterms:W3CDTF">2009-04-08T07:15:50Z</dcterms:created>
  <dcterms:modified xsi:type="dcterms:W3CDTF">2018-02-10T04:35:28Z</dcterms:modified>
</cp:coreProperties>
</file>